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Vedlejší a ostatní n..." sheetId="2" r:id="rId2"/>
    <sheet name="SO 101 - Pozemní komunikace" sheetId="3" r:id="rId3"/>
    <sheet name="SO 401 - Veřejné osvětlení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'00 - Vedlejší a ostatní n...'!$C$116:$K$123</definedName>
    <definedName name="_xlnm.Print_Area" localSheetId="1">'00 - Vedlejší a ostatní n...'!$C$4:$J$76,'00 - Vedlejší a ostatní n...'!$C$82:$J$98,'00 - Vedlejší a ostatní n...'!$C$104:$J$123</definedName>
    <definedName name="_xlnm.Print_Titles" localSheetId="1">'00 - Vedlejší a ostatní n...'!$116:$116</definedName>
    <definedName name="_xlnm._FilterDatabase" localSheetId="2" hidden="1">'SO 101 - Pozemní komunikace'!$C$127:$K$391</definedName>
    <definedName name="_xlnm.Print_Area" localSheetId="2">'SO 101 - Pozemní komunikace'!$C$4:$J$76,'SO 101 - Pozemní komunikace'!$C$82:$J$109,'SO 101 - Pozemní komunikace'!$C$115:$J$391</definedName>
    <definedName name="_xlnm.Print_Titles" localSheetId="2">'SO 101 - Pozemní komunikace'!$127:$127</definedName>
    <definedName name="_xlnm._FilterDatabase" localSheetId="3" hidden="1">'SO 401 - Veřejné osvětlení'!$C$123:$K$192</definedName>
    <definedName name="_xlnm.Print_Area" localSheetId="3">'SO 401 - Veřejné osvětlení'!$C$4:$J$76,'SO 401 - Veřejné osvětlení'!$C$82:$J$105,'SO 401 - Veřejné osvětlení'!$C$111:$J$192</definedName>
    <definedName name="_xlnm.Print_Titles" localSheetId="3">'SO 401 - Veřejné osvětlení'!$123:$123</definedName>
    <definedName name="_xlnm.Print_Area" localSheetId="4">'Seznam figur'!$C$4:$G$196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120"/>
  <c r="J20"/>
  <c r="J18"/>
  <c r="E18"/>
  <c r="F121"/>
  <c r="J17"/>
  <c r="J15"/>
  <c r="E15"/>
  <c r="F120"/>
  <c r="J14"/>
  <c r="J12"/>
  <c r="J118"/>
  <c r="E7"/>
  <c r="E85"/>
  <c i="3" r="R296"/>
  <c r="J37"/>
  <c r="J36"/>
  <c i="1" r="AY96"/>
  <c i="3" r="J35"/>
  <c i="1" r="AX96"/>
  <c i="3"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2"/>
  <c r="BH382"/>
  <c r="BG382"/>
  <c r="BF382"/>
  <c r="T382"/>
  <c r="R382"/>
  <c r="P382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69"/>
  <c r="BH369"/>
  <c r="BG369"/>
  <c r="BF369"/>
  <c r="T369"/>
  <c r="R369"/>
  <c r="P369"/>
  <c r="BI368"/>
  <c r="BH368"/>
  <c r="BG368"/>
  <c r="BF368"/>
  <c r="T368"/>
  <c r="R368"/>
  <c r="P368"/>
  <c r="BI366"/>
  <c r="BH366"/>
  <c r="BG366"/>
  <c r="BF366"/>
  <c r="T366"/>
  <c r="R366"/>
  <c r="P366"/>
  <c r="BI365"/>
  <c r="BH365"/>
  <c r="BG365"/>
  <c r="BF365"/>
  <c r="T365"/>
  <c r="R365"/>
  <c r="P365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39"/>
  <c r="BH339"/>
  <c r="BG339"/>
  <c r="BF339"/>
  <c r="T339"/>
  <c r="R339"/>
  <c r="P339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297"/>
  <c r="BH297"/>
  <c r="BG297"/>
  <c r="BF297"/>
  <c r="T297"/>
  <c r="R297"/>
  <c r="P297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T231"/>
  <c r="R232"/>
  <c r="R231"/>
  <c r="P232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F122"/>
  <c r="E120"/>
  <c r="F89"/>
  <c r="E87"/>
  <c r="J24"/>
  <c r="E24"/>
  <c r="J92"/>
  <c r="J23"/>
  <c r="J21"/>
  <c r="E21"/>
  <c r="J124"/>
  <c r="J20"/>
  <c r="J18"/>
  <c r="E18"/>
  <c r="F92"/>
  <c r="J17"/>
  <c r="J15"/>
  <c r="E15"/>
  <c r="F124"/>
  <c r="J14"/>
  <c r="J12"/>
  <c r="J122"/>
  <c r="E7"/>
  <c r="E118"/>
  <c i="2" r="J37"/>
  <c r="J36"/>
  <c i="1" r="AY95"/>
  <c i="2" r="J35"/>
  <c i="1" r="AX95"/>
  <c i="2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1" r="L90"/>
  <c r="AM90"/>
  <c r="AM89"/>
  <c r="L89"/>
  <c r="AM87"/>
  <c r="L87"/>
  <c r="L85"/>
  <c r="L84"/>
  <c i="2" r="BK123"/>
  <c r="BK122"/>
  <c r="J120"/>
  <c i="3" r="BK387"/>
  <c r="J355"/>
  <c r="BK329"/>
  <c r="BK318"/>
  <c r="BK297"/>
  <c r="BK277"/>
  <c r="BK250"/>
  <c r="J244"/>
  <c r="BK208"/>
  <c r="BK179"/>
  <c r="J169"/>
  <c r="J133"/>
  <c r="BK351"/>
  <c r="J319"/>
  <c r="J286"/>
  <c r="J277"/>
  <c r="BK267"/>
  <c r="J254"/>
  <c r="BK246"/>
  <c r="J225"/>
  <c r="J217"/>
  <c r="BK202"/>
  <c r="BK165"/>
  <c r="J155"/>
  <c r="BK133"/>
  <c r="BK389"/>
  <c r="J376"/>
  <c r="BK369"/>
  <c r="BK361"/>
  <c r="BK353"/>
  <c r="J329"/>
  <c r="J316"/>
  <c r="BK286"/>
  <c r="J267"/>
  <c r="J235"/>
  <c r="BK223"/>
  <c r="J206"/>
  <c r="J179"/>
  <c r="J167"/>
  <c r="J137"/>
  <c r="BK378"/>
  <c r="J368"/>
  <c r="J360"/>
  <c r="J353"/>
  <c r="J333"/>
  <c r="BK314"/>
  <c r="J285"/>
  <c r="BK274"/>
  <c r="BK254"/>
  <c r="J242"/>
  <c r="J227"/>
  <c r="J213"/>
  <c r="J198"/>
  <c r="J165"/>
  <c r="BK155"/>
  <c r="J141"/>
  <c r="BK134"/>
  <c i="4" r="J187"/>
  <c r="BK182"/>
  <c r="J161"/>
  <c r="J152"/>
  <c r="BK144"/>
  <c r="BK137"/>
  <c r="BK133"/>
  <c r="J182"/>
  <c r="BK171"/>
  <c r="J165"/>
  <c r="J156"/>
  <c r="BK141"/>
  <c r="J189"/>
  <c r="BK179"/>
  <c r="J169"/>
  <c r="BK152"/>
  <c r="J191"/>
  <c r="J170"/>
  <c r="J148"/>
  <c i="1" r="AS94"/>
  <c i="2" r="BK120"/>
  <c r="F36"/>
  <c i="3" r="BK320"/>
  <c r="BK315"/>
  <c r="J292"/>
  <c r="BK285"/>
  <c r="J272"/>
  <c r="BK242"/>
  <c r="J200"/>
  <c r="J177"/>
  <c r="J171"/>
  <c r="BK141"/>
  <c r="J349"/>
  <c r="J294"/>
  <c r="BK283"/>
  <c r="J274"/>
  <c r="J250"/>
  <c r="BK229"/>
  <c r="J219"/>
  <c r="J204"/>
  <c r="BK181"/>
  <c r="BK157"/>
  <c r="J134"/>
  <c r="J391"/>
  <c r="J378"/>
  <c r="J366"/>
  <c r="BK360"/>
  <c r="J351"/>
  <c r="J318"/>
  <c r="J293"/>
  <c r="BK282"/>
  <c r="J262"/>
  <c r="J229"/>
  <c r="BK215"/>
  <c r="BK204"/>
  <c r="J181"/>
  <c r="BK173"/>
  <c r="J163"/>
  <c r="J374"/>
  <c r="BK365"/>
  <c r="J357"/>
  <c r="BK346"/>
  <c r="BK316"/>
  <c r="J297"/>
  <c r="J283"/>
  <c r="BK272"/>
  <c r="BK252"/>
  <c r="BK232"/>
  <c r="BK221"/>
  <c r="BK200"/>
  <c r="BK167"/>
  <c r="J145"/>
  <c i="4" r="BK192"/>
  <c r="BK165"/>
  <c r="J141"/>
  <c r="J131"/>
  <c r="BK187"/>
  <c r="J180"/>
  <c r="J168"/>
  <c r="J160"/>
  <c r="BK163"/>
  <c r="J139"/>
  <c r="BK180"/>
  <c r="BK160"/>
  <c r="J133"/>
  <c i="2" r="J123"/>
  <c r="J122"/>
  <c r="J121"/>
  <c r="J119"/>
  <c i="3" r="BK372"/>
  <c r="BK333"/>
  <c r="BK319"/>
  <c r="J314"/>
  <c r="BK290"/>
  <c r="J282"/>
  <c r="J264"/>
  <c r="BK248"/>
  <c r="BK210"/>
  <c r="J185"/>
  <c r="J173"/>
  <c r="BK145"/>
  <c r="BK131"/>
  <c r="J346"/>
  <c r="BK287"/>
  <c r="J276"/>
  <c r="BK262"/>
  <c r="J248"/>
  <c r="BK227"/>
  <c r="J215"/>
  <c r="J183"/>
  <c r="J161"/>
  <c r="J135"/>
  <c r="J387"/>
  <c r="BK374"/>
  <c r="BK368"/>
  <c r="BK357"/>
  <c r="J287"/>
  <c r="J280"/>
  <c r="BK264"/>
  <c r="J232"/>
  <c r="BK217"/>
  <c r="J202"/>
  <c r="BK177"/>
  <c r="BK169"/>
  <c r="J149"/>
  <c r="J382"/>
  <c r="BK366"/>
  <c r="J359"/>
  <c r="BK349"/>
  <c r="BK325"/>
  <c r="J315"/>
  <c r="BK293"/>
  <c r="BK280"/>
  <c r="J259"/>
  <c r="BK244"/>
  <c r="J223"/>
  <c r="J210"/>
  <c r="BK185"/>
  <c r="BK161"/>
  <c i="4" r="J129"/>
  <c r="J192"/>
  <c r="BK184"/>
  <c r="J179"/>
  <c r="J167"/>
  <c r="BK161"/>
  <c r="BK150"/>
  <c r="BK129"/>
  <c r="J188"/>
  <c r="J175"/>
  <c r="BK167"/>
  <c r="BK148"/>
  <c r="J186"/>
  <c r="J171"/>
  <c r="J154"/>
  <c r="BK127"/>
  <c i="2" r="F35"/>
  <c r="BK121"/>
  <c r="BK119"/>
  <c i="3" r="BK376"/>
  <c r="BK339"/>
  <c r="J325"/>
  <c r="BK317"/>
  <c r="BK294"/>
  <c r="BK289"/>
  <c r="BK279"/>
  <c r="J256"/>
  <c r="J246"/>
  <c r="BK237"/>
  <c r="J175"/>
  <c r="BK149"/>
  <c r="BK135"/>
  <c r="BK391"/>
  <c r="BK343"/>
  <c r="BK292"/>
  <c r="J279"/>
  <c r="J270"/>
  <c r="J252"/>
  <c r="BK235"/>
  <c r="J221"/>
  <c r="BK206"/>
  <c r="BK198"/>
  <c r="BK163"/>
  <c r="J153"/>
  <c r="J131"/>
  <c r="BK382"/>
  <c r="J372"/>
  <c r="J365"/>
  <c r="BK359"/>
  <c r="J343"/>
  <c r="J320"/>
  <c r="J289"/>
  <c r="BK270"/>
  <c r="BK259"/>
  <c r="BK225"/>
  <c r="BK213"/>
  <c r="BK183"/>
  <c r="BK175"/>
  <c r="BK171"/>
  <c r="J389"/>
  <c r="J369"/>
  <c r="J361"/>
  <c r="BK355"/>
  <c r="J339"/>
  <c r="J317"/>
  <c r="J290"/>
  <c r="BK276"/>
  <c r="BK256"/>
  <c r="J237"/>
  <c r="BK219"/>
  <c r="J208"/>
  <c r="J157"/>
  <c r="BK153"/>
  <c r="BK137"/>
  <c i="4" r="BK189"/>
  <c r="BK186"/>
  <c r="BK181"/>
  <c r="BK154"/>
  <c r="J150"/>
  <c r="BK139"/>
  <c r="BK135"/>
  <c r="J127"/>
  <c r="BK188"/>
  <c r="J181"/>
  <c r="BK170"/>
  <c r="J163"/>
  <c r="J144"/>
  <c r="BK191"/>
  <c r="J184"/>
  <c r="BK168"/>
  <c r="BK156"/>
  <c r="J137"/>
  <c r="BK175"/>
  <c r="BK169"/>
  <c r="J135"/>
  <c r="BK131"/>
  <c i="2" l="1" r="R118"/>
  <c r="R117"/>
  <c i="3" r="BK130"/>
  <c r="J130"/>
  <c r="J98"/>
  <c r="T130"/>
  <c r="T212"/>
  <c r="P226"/>
  <c r="R234"/>
  <c r="T296"/>
  <c r="R364"/>
  <c r="T375"/>
  <c r="R381"/>
  <c r="R380"/>
  <c i="4" r="BK126"/>
  <c r="BK147"/>
  <c r="BK146"/>
  <c r="J146"/>
  <c r="J100"/>
  <c r="T147"/>
  <c r="T146"/>
  <c r="R159"/>
  <c i="2" r="BK118"/>
  <c r="J118"/>
  <c r="J97"/>
  <c i="3" r="P364"/>
  <c r="R375"/>
  <c r="BK381"/>
  <c r="J381"/>
  <c r="J108"/>
  <c i="4" r="R126"/>
  <c r="R125"/>
  <c r="R147"/>
  <c r="R146"/>
  <c r="P178"/>
  <c i="2" r="P118"/>
  <c r="P117"/>
  <c i="1" r="AU95"/>
  <c i="3" r="R130"/>
  <c r="R212"/>
  <c r="T226"/>
  <c r="P234"/>
  <c r="P269"/>
  <c r="BK296"/>
  <c r="J296"/>
  <c r="J104"/>
  <c r="BK364"/>
  <c r="J364"/>
  <c r="J105"/>
  <c r="BK375"/>
  <c r="J375"/>
  <c r="J106"/>
  <c r="T381"/>
  <c r="T380"/>
  <c i="4" r="T126"/>
  <c r="T125"/>
  <c r="P147"/>
  <c r="P146"/>
  <c r="P159"/>
  <c r="P158"/>
  <c r="BK178"/>
  <c r="J178"/>
  <c r="J104"/>
  <c r="T178"/>
  <c i="2" r="T118"/>
  <c r="T117"/>
  <c i="3" r="P130"/>
  <c r="BK212"/>
  <c r="J212"/>
  <c r="J99"/>
  <c r="P212"/>
  <c r="BK226"/>
  <c r="J226"/>
  <c r="J100"/>
  <c r="R226"/>
  <c r="BK234"/>
  <c r="J234"/>
  <c r="J102"/>
  <c r="T234"/>
  <c r="BK269"/>
  <c r="J269"/>
  <c r="J103"/>
  <c r="R269"/>
  <c r="T269"/>
  <c r="P296"/>
  <c r="T364"/>
  <c r="P375"/>
  <c r="P381"/>
  <c r="P380"/>
  <c i="4" r="P126"/>
  <c r="P125"/>
  <c r="P124"/>
  <c i="1" r="AU97"/>
  <c i="4" r="BK159"/>
  <c r="BK158"/>
  <c r="J158"/>
  <c r="J102"/>
  <c r="T159"/>
  <c r="T158"/>
  <c r="R178"/>
  <c i="3" r="BK231"/>
  <c r="J231"/>
  <c r="J101"/>
  <c i="4" r="BK143"/>
  <c r="J143"/>
  <c r="J99"/>
  <c r="F91"/>
  <c r="F92"/>
  <c r="BE135"/>
  <c r="BE148"/>
  <c r="BE150"/>
  <c r="BE154"/>
  <c r="BE163"/>
  <c r="BE165"/>
  <c r="BE181"/>
  <c r="BE188"/>
  <c r="J89"/>
  <c r="E114"/>
  <c r="BE129"/>
  <c r="BE131"/>
  <c r="BE133"/>
  <c r="BE139"/>
  <c r="BE141"/>
  <c r="BE168"/>
  <c r="BE180"/>
  <c r="BE182"/>
  <c r="BE186"/>
  <c r="BE187"/>
  <c r="J91"/>
  <c r="J121"/>
  <c r="BE127"/>
  <c r="BE137"/>
  <c r="BE144"/>
  <c r="BE152"/>
  <c r="BE179"/>
  <c r="BE189"/>
  <c r="BE191"/>
  <c r="BE192"/>
  <c r="BE156"/>
  <c r="BE160"/>
  <c r="BE161"/>
  <c r="BE167"/>
  <c r="BE169"/>
  <c r="BE170"/>
  <c r="BE171"/>
  <c r="BE175"/>
  <c r="BE184"/>
  <c i="3" r="J91"/>
  <c r="J125"/>
  <c r="BE135"/>
  <c r="BE145"/>
  <c r="BE163"/>
  <c r="BE169"/>
  <c r="BE173"/>
  <c r="BE177"/>
  <c r="BE181"/>
  <c r="BE204"/>
  <c r="BE215"/>
  <c r="BE223"/>
  <c r="BE229"/>
  <c r="BE246"/>
  <c r="BE248"/>
  <c r="BE252"/>
  <c r="BE262"/>
  <c r="BE264"/>
  <c r="BE267"/>
  <c r="BE270"/>
  <c r="BE277"/>
  <c r="BE279"/>
  <c r="BE282"/>
  <c r="BE285"/>
  <c r="BE292"/>
  <c r="BE318"/>
  <c r="BE320"/>
  <c r="BE349"/>
  <c r="BE355"/>
  <c r="BE359"/>
  <c r="BE360"/>
  <c r="BE382"/>
  <c r="BE387"/>
  <c r="F91"/>
  <c r="F125"/>
  <c r="BE131"/>
  <c r="BE134"/>
  <c r="BE137"/>
  <c r="BE149"/>
  <c r="BE155"/>
  <c r="BE185"/>
  <c r="BE198"/>
  <c r="BE206"/>
  <c r="BE210"/>
  <c r="BE242"/>
  <c r="BE244"/>
  <c r="BE250"/>
  <c r="BE254"/>
  <c r="BE272"/>
  <c r="BE274"/>
  <c r="BE276"/>
  <c r="BE283"/>
  <c r="BE290"/>
  <c r="BE293"/>
  <c r="BE294"/>
  <c r="BE297"/>
  <c r="BE314"/>
  <c r="BE319"/>
  <c r="BE339"/>
  <c r="BE346"/>
  <c r="BE357"/>
  <c r="BE368"/>
  <c r="BE372"/>
  <c r="BE376"/>
  <c r="J89"/>
  <c r="BE141"/>
  <c r="BE167"/>
  <c r="BE171"/>
  <c r="BE183"/>
  <c r="BE200"/>
  <c r="BE208"/>
  <c r="BE221"/>
  <c r="BE232"/>
  <c r="BE237"/>
  <c r="BE256"/>
  <c r="BE280"/>
  <c r="BE289"/>
  <c r="BE315"/>
  <c r="BE317"/>
  <c r="BE325"/>
  <c r="BE329"/>
  <c r="BE333"/>
  <c r="BE391"/>
  <c r="E85"/>
  <c r="BE133"/>
  <c r="BE153"/>
  <c r="BE157"/>
  <c r="BE161"/>
  <c r="BE165"/>
  <c r="BE175"/>
  <c r="BE179"/>
  <c r="BE202"/>
  <c r="BE213"/>
  <c r="BE217"/>
  <c r="BE219"/>
  <c r="BE225"/>
  <c r="BE227"/>
  <c r="BE235"/>
  <c r="BE259"/>
  <c r="BE286"/>
  <c r="BE287"/>
  <c r="BE316"/>
  <c r="BE343"/>
  <c r="BE351"/>
  <c r="BE353"/>
  <c r="BE361"/>
  <c r="BE365"/>
  <c r="BE366"/>
  <c r="BE369"/>
  <c r="BE374"/>
  <c r="BE378"/>
  <c r="BE389"/>
  <c i="2" r="E85"/>
  <c r="J89"/>
  <c r="F91"/>
  <c r="J91"/>
  <c r="F92"/>
  <c r="J92"/>
  <c r="BE119"/>
  <c r="BE120"/>
  <c r="BE121"/>
  <c r="BE122"/>
  <c r="BE123"/>
  <c i="1" r="BB95"/>
  <c r="BC95"/>
  <c i="2" r="J34"/>
  <c i="1" r="AW95"/>
  <c i="3" r="F37"/>
  <c i="1" r="BD96"/>
  <c i="4" r="F37"/>
  <c i="1" r="BD97"/>
  <c i="2" r="F37"/>
  <c i="1" r="BD95"/>
  <c i="3" r="F34"/>
  <c i="1" r="BA96"/>
  <c i="4" r="F34"/>
  <c i="1" r="BA97"/>
  <c i="4" r="F36"/>
  <c i="1" r="BC97"/>
  <c i="2" r="F34"/>
  <c i="1" r="BA95"/>
  <c i="3" r="F35"/>
  <c i="1" r="BB96"/>
  <c i="3" r="F36"/>
  <c i="1" r="BC96"/>
  <c i="3" r="J34"/>
  <c i="1" r="AW96"/>
  <c i="4" r="J34"/>
  <c i="1" r="AW97"/>
  <c i="4" r="F35"/>
  <c i="1" r="BB97"/>
  <c i="3" l="1" r="R129"/>
  <c r="R128"/>
  <c i="4" r="R158"/>
  <c r="R124"/>
  <c i="3" r="P129"/>
  <c r="P128"/>
  <c i="1" r="AU96"/>
  <c i="4" r="T124"/>
  <c r="BK125"/>
  <c r="J125"/>
  <c r="J97"/>
  <c i="3" r="T129"/>
  <c r="T128"/>
  <c i="4" r="J126"/>
  <c r="J98"/>
  <c r="J159"/>
  <c r="J103"/>
  <c r="J147"/>
  <c r="J101"/>
  <c i="2" r="BK117"/>
  <c r="J117"/>
  <c r="J96"/>
  <c i="3" r="BK380"/>
  <c r="J380"/>
  <c r="J107"/>
  <c r="BK129"/>
  <c r="BK128"/>
  <c r="J128"/>
  <c r="J96"/>
  <c i="1" r="AU94"/>
  <c i="2" r="F33"/>
  <c i="1" r="AZ95"/>
  <c i="3" r="J33"/>
  <c i="1" r="AV96"/>
  <c r="AT96"/>
  <c i="3" r="F33"/>
  <c i="1" r="AZ96"/>
  <c i="2" r="J33"/>
  <c i="1" r="AV95"/>
  <c r="AT95"/>
  <c r="BB94"/>
  <c r="W31"/>
  <c i="4" r="F33"/>
  <c i="1" r="AZ97"/>
  <c r="BA94"/>
  <c r="AW94"/>
  <c r="AK30"/>
  <c r="BC94"/>
  <c r="W32"/>
  <c i="4" r="J33"/>
  <c i="1" r="AV97"/>
  <c r="AT97"/>
  <c r="BD94"/>
  <c r="W33"/>
  <c i="4" l="1" r="BK124"/>
  <c r="J124"/>
  <c i="3" r="J129"/>
  <c r="J97"/>
  <c r="J30"/>
  <c i="1" r="AG96"/>
  <c i="4" r="J30"/>
  <c i="1" r="AG97"/>
  <c i="2" r="J30"/>
  <c i="1" r="AG95"/>
  <c r="AX94"/>
  <c r="AY94"/>
  <c r="W30"/>
  <c r="AZ94"/>
  <c r="W29"/>
  <c i="4" l="1" r="J39"/>
  <c i="3" r="J39"/>
  <c i="2" r="J39"/>
  <c i="4" r="J96"/>
  <c i="1" r="AN96"/>
  <c r="AN95"/>
  <c r="AN97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<sst xmlns="http://schemas.openxmlformats.org/spreadsheetml/2006/main">
  <si>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</si>
  <si>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</si>
  <si>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</si>
  <si>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</si>
  <si>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{15a3d72b-d731-4390-a8ff-0da84b5e6738}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</si>
  <si>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</si>
  <si>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</si>
  <si>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</si>
  <si>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</si>
  <si>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</si>
  <si>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</si>
  <si>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</si>
  <si>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</si>
  <si>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</si>
  <si>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348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</si>
  <si>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</si>
  <si>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</si>
  <si>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ulice Švermova mezi ulicemi Ke Koupališti a Třída Míru</t>
  </si>
  <si>
    <t>KSO:</t>
  </si>
  <si>
    <t>CC-CZ:</t>
  </si>
  <si>
    <t>Místo:</t>
  </si>
  <si>
    <t>Beroun</t>
  </si>
  <si>
    <t>Datum:</t>
  </si>
  <si>
    <t>7. 8. 2023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</si>
  <si>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</si>
  <si>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</si>
  <si>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</si>
  <si>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</si>
  <si>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</si>
  <si>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</si>
  <si>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</si>
  <si>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</si>
  <si>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</si>
  <si>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</si>
  <si>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</si>
  <si>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</si>
  <si>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</si>
  <si>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</si>
  <si>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</si>
  <si>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</si>
  <si>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</si>
  <si>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</si>
  <si>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</si>
  <si>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</si>
  <si>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</si>
  <si>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</si>
  <si>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</si>
  <si>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</si>
  <si>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</si>
  <si>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</si>
  <si>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</si>
  <si>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</si>
  <si>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</si>
  <si>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</si>
  <si>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</si>
  <si>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</si>
  <si>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</si>
  <si>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</si>
  <si>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</si>
  <si>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</si>
  <si>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</si>
  <si>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</si>
  <si>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</si>
  <si>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</si>
  <si>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</si>
  <si>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</si>
  <si>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</si>
  <si>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</si>
  <si>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</si>
  <si>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</si>
  <si>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</si>
  <si>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</si>
  <si>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</si>
  <si>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</si>
  <si>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</si>
  <si>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</si>
  <si>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</si>
  <si>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</si>
  <si>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</si>
  <si>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</si>
  <si>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</si>
  <si>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VON</t>
  </si>
  <si>
    <t>1</t>
  </si>
  <si>
    <t>{43bc6e6c-4e3d-401a-9261-229aed06797e}</t>
  </si>
  <si>
    <t>2</t>
  </si>
  <si>
    <t>SO 101</t>
  </si>
  <si>
    <t>Pozemní komunikace</t>
  </si>
  <si>
    <t>STA</t>
  </si>
  <si>
    <t>{dc45372b-22c2-4321-bc10-5e5174d207e4}</t>
  </si>
  <si>
    <t>SO 401</t>
  </si>
  <si>
    <t>Veřejné osvětlení</t>
  </si>
  <si>
    <t>{4832f7a7-08b0-4046-98d1-150893ac0350}</t>
  </si>
  <si>
    <t>KRYCÍ LIST SOUPISU PRACÍ</t>
  </si>
  <si>
    <t>Objekt:</t>
  </si>
  <si>
    <t>00 -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</si>
  <si>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</si>
  <si>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</si>
  <si>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</si>
  <si>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</si>
  <si>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</si>
  <si>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a ostatní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</si>
  <si>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</si>
  <si>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</si>
  <si>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</si>
  <si>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</si>
  <si>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</si>
  <si>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</si>
  <si>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</si>
  <si>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</si>
  <si>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</si>
  <si>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</si>
  <si>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</si>
  <si>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</si>
  <si>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</si>
  <si>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</si>
  <si>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a ostatní rozpočtové náklady</t>
  </si>
  <si>
    <t>5</t>
  </si>
  <si>
    <t>ROZPOCET</t>
  </si>
  <si>
    <t>K</t>
  </si>
  <si>
    <t>01</t>
  </si>
  <si>
    <t>Vytýčení inženýrských sítí a případné zajištění ochrany inženýrských sítí</t>
  </si>
  <si>
    <t>kpl</t>
  </si>
  <si>
    <t>4</t>
  </si>
  <si>
    <t>27098420</t>
  </si>
  <si>
    <t>02</t>
  </si>
  <si>
    <t>Zajištění vytýčení stavby a zaměření skutečného provedení</t>
  </si>
  <si>
    <t>-244507387</t>
  </si>
  <si>
    <t>3</t>
  </si>
  <si>
    <t>03</t>
  </si>
  <si>
    <t>Dokumentace skutečného provedení v digitální podobě</t>
  </si>
  <si>
    <t>1564753507</t>
  </si>
  <si>
    <t>04</t>
  </si>
  <si>
    <t>Zařízení staveniště - zřízení, provoz, demontáž</t>
  </si>
  <si>
    <t>1857372275</t>
  </si>
  <si>
    <t>05</t>
  </si>
  <si>
    <t>Zajištění DIO, vyřízení DIR, realizace provizorního značení v rozsahu stavby</t>
  </si>
  <si>
    <t>-1288904672</t>
  </si>
  <si>
    <t>odk</t>
  </si>
  <si>
    <t>1565,45</t>
  </si>
  <si>
    <t>hlr</t>
  </si>
  <si>
    <t>66,6</t>
  </si>
  <si>
    <t>nás</t>
  </si>
  <si>
    <t>45</t>
  </si>
  <si>
    <t>zel</t>
  </si>
  <si>
    <t>1230</t>
  </si>
  <si>
    <t>dr1</t>
  </si>
  <si>
    <t>323,6</t>
  </si>
  <si>
    <t>zt</t>
  </si>
  <si>
    <t>37,74</t>
  </si>
  <si>
    <t>skl</t>
  </si>
  <si>
    <t>1549,31</t>
  </si>
  <si>
    <t>SO 101 - Pozemní komunikace</t>
  </si>
  <si>
    <t>as</t>
  </si>
  <si>
    <t>1386</t>
  </si>
  <si>
    <t>ps</t>
  </si>
  <si>
    <t>985</t>
  </si>
  <si>
    <t>bd80</t>
  </si>
  <si>
    <t>1528,5</t>
  </si>
  <si>
    <t>bdr</t>
  </si>
  <si>
    <t>75,6</t>
  </si>
  <si>
    <t>bd60</t>
  </si>
  <si>
    <t>1368</t>
  </si>
  <si>
    <t>zb</t>
  </si>
  <si>
    <t>45,2</t>
  </si>
  <si>
    <t>lo</t>
  </si>
  <si>
    <t>6,66</t>
  </si>
  <si>
    <t>o</t>
  </si>
  <si>
    <t>22,2</t>
  </si>
  <si>
    <t>ob2</t>
  </si>
  <si>
    <t>367</t>
  </si>
  <si>
    <t>ob3</t>
  </si>
  <si>
    <t>471</t>
  </si>
  <si>
    <t>pt</t>
  </si>
  <si>
    <t>5,872</t>
  </si>
  <si>
    <t>jakl</t>
  </si>
  <si>
    <t>343,44</t>
  </si>
  <si>
    <t>tah</t>
  </si>
  <si>
    <t>114,582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</si>
  <si>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</si>
  <si>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</si>
  <si>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</si>
  <si>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</si>
  <si>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</si>
  <si>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</si>
  <si>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</si>
  <si>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</si>
  <si>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</si>
  <si>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</si>
  <si>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</si>
  <si>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</si>
  <si>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HSV</t>
  </si>
  <si>
    <t>Práce a dodávky HSV</t>
  </si>
  <si>
    <t>Zemní práce</t>
  </si>
  <si>
    <t>111211101</t>
  </si>
  <si>
    <t>Odstranění křovin a stromů průměru kmene do 100 mm i s kořeny sklonu terénu do 1:5 ručně</t>
  </si>
  <si>
    <t>m2</t>
  </si>
  <si>
    <t>1212455513</t>
  </si>
  <si>
    <t>VV</t>
  </si>
  <si>
    <t>35,0+86,0+150,0</t>
  </si>
  <si>
    <t>112151114</t>
  </si>
  <si>
    <t>Směrové kácení stromů s rozřezáním a odvětvením D kmene přes 400 do 500 mm</t>
  </si>
  <si>
    <t>kus</t>
  </si>
  <si>
    <t>247166041</t>
  </si>
  <si>
    <t>112201114</t>
  </si>
  <si>
    <t>Odstranění pařezů D přes 0,4 do 0,5 m v rovině a svahu do 1:5 s odklizením do 20 m a zasypáním jámy</t>
  </si>
  <si>
    <t>1664066634</t>
  </si>
  <si>
    <t>113106123</t>
  </si>
  <si>
    <t>Rozebrání dlažeb ze zámkových dlaždic komunikací pro pěší ručně</t>
  </si>
  <si>
    <t>-1453091034</t>
  </si>
  <si>
    <t>65,0+13,0+14,0+14,0</t>
  </si>
  <si>
    <t>113107181</t>
  </si>
  <si>
    <t>Odstranění podkladu živičného tl do 50 mm strojně pl přes 50 do 200 m2</t>
  </si>
  <si>
    <t>-1939438588</t>
  </si>
  <si>
    <t>ask</t>
  </si>
  <si>
    <t>"vozovka"2954,0</t>
  </si>
  <si>
    <t>"chodník"703,0+531,0+143,0+166,0+25,0</t>
  </si>
  <si>
    <t>Součet</t>
  </si>
  <si>
    <t>6</t>
  </si>
  <si>
    <t>113107222</t>
  </si>
  <si>
    <t>Odstranění podkladu z kameniva drceného tl přes 100 do 200 mm strojně pl přes 200 m2</t>
  </si>
  <si>
    <t>661123889</t>
  </si>
  <si>
    <t>"vozovka"ask</t>
  </si>
  <si>
    <t>"chodník"703,0+531,0+143,0+166,0</t>
  </si>
  <si>
    <t>7</t>
  </si>
  <si>
    <t>113202111</t>
  </si>
  <si>
    <t>Vytrhání obrub krajníků obrubníků stojatých</t>
  </si>
  <si>
    <t>m</t>
  </si>
  <si>
    <t>-1677851293</t>
  </si>
  <si>
    <t>zo</t>
  </si>
  <si>
    <t>"obruba záhonová"38,0+17,6</t>
  </si>
  <si>
    <t>"krajník silniční"228,0+10,5+150,0+18,0+92,0+72,0+52,0+13,0</t>
  </si>
  <si>
    <t>8</t>
  </si>
  <si>
    <t>122251106</t>
  </si>
  <si>
    <t>Odkopávky a prokopávky nezapažené v hornině třídy těžitelnosti I skupiny 3 objem do 5000 m3 strojně</t>
  </si>
  <si>
    <t>m3</t>
  </si>
  <si>
    <t>877245640</t>
  </si>
  <si>
    <t>"odkopávky pro zpevněné plochy" 250*0,35+170*0,45+360*0,45+105*0,35+250*0,65+180*0,7+38*0,35</t>
  </si>
  <si>
    <t>"odkopávky pro sanaci"1386,0*0,65</t>
  </si>
  <si>
    <t>9</t>
  </si>
  <si>
    <t>132212131</t>
  </si>
  <si>
    <t>Hloubení nezapažených rýh šířky do 800 mm v soudržných horninách třídy těžitelnosti I skupiny 3 ručně</t>
  </si>
  <si>
    <t>1888050723</t>
  </si>
  <si>
    <t>"výkop pro přípojky uličních vpustí" (2+5,2+5,8+2,5+8,3+28+3,7)*1,5*0,8</t>
  </si>
  <si>
    <t>10</t>
  </si>
  <si>
    <t>162251102</t>
  </si>
  <si>
    <t>Vodorovné přemístění přes 20 do 50 m výkopku/sypaniny z horniny třídy těžitelnosti I skupiny 1 až 3</t>
  </si>
  <si>
    <t>1570398438</t>
  </si>
  <si>
    <t>nás+zt</t>
  </si>
  <si>
    <t>11</t>
  </si>
  <si>
    <t>162651112</t>
  </si>
  <si>
    <t>Vodorovné přemístění přes 4 000 do 5000 m výkopku/sypaniny z horniny třídy těžitelnosti I skupiny 1 až 3</t>
  </si>
  <si>
    <t>1530387892</t>
  </si>
  <si>
    <t>odk+hlr-nás-zt</t>
  </si>
  <si>
    <t>"dovoz zeminy pro ohumusování"zel*0,15</t>
  </si>
  <si>
    <t>12</t>
  </si>
  <si>
    <t>167151111</t>
  </si>
  <si>
    <t>Nakládání výkopku z hornin třídy těžitelnosti I, skupiny 1 až 3 přes 100 m3</t>
  </si>
  <si>
    <t>742826742</t>
  </si>
  <si>
    <t>skl+zel*0,15</t>
  </si>
  <si>
    <t>13</t>
  </si>
  <si>
    <t>171151103</t>
  </si>
  <si>
    <t>Uložení sypaniny z hornin soudržných do násypů zhutněných strojně</t>
  </si>
  <si>
    <t>1142555172</t>
  </si>
  <si>
    <t>45,0</t>
  </si>
  <si>
    <t>14</t>
  </si>
  <si>
    <t>171201201</t>
  </si>
  <si>
    <t>Uložení sypaniny na skládky nebo meziskládky</t>
  </si>
  <si>
    <t>2031249743</t>
  </si>
  <si>
    <t>171201231</t>
  </si>
  <si>
    <t>Poplatek za uložení zeminy a kamení na recyklační skládce (skládkovné) kód odpadu 17 05 04</t>
  </si>
  <si>
    <t>t</t>
  </si>
  <si>
    <t>38522897</t>
  </si>
  <si>
    <t>skl*1,8</t>
  </si>
  <si>
    <t>16</t>
  </si>
  <si>
    <t>174101101</t>
  </si>
  <si>
    <t>Zásyp jam, šachet rýh nebo kolem objektů sypaninou se zhutněním</t>
  </si>
  <si>
    <t>-549288814</t>
  </si>
  <si>
    <t>"zpětný zásyp rýh pro přípojky UV" (2+5,2+5,8+2,5+8,3+28+3,7)*1,5*0,8-lo-o</t>
  </si>
  <si>
    <t>17</t>
  </si>
  <si>
    <t>175151101</t>
  </si>
  <si>
    <t>Obsypání potrubí strojně sypaninou bez prohození, uloženou do 3 m</t>
  </si>
  <si>
    <t>154957262</t>
  </si>
  <si>
    <t>"obsyp přípojek uličních vpustí" (2+5,2+5,8+2,5+8,3+28+3,7)*(0,2+0,3)*0,8</t>
  </si>
  <si>
    <t>18</t>
  </si>
  <si>
    <t>M</t>
  </si>
  <si>
    <t>58337344</t>
  </si>
  <si>
    <t>štěrkopísek frakce 0/32</t>
  </si>
  <si>
    <t>1712953588</t>
  </si>
  <si>
    <t>22,2*1,7 'Přepočtené koeficientem množství</t>
  </si>
  <si>
    <t>19</t>
  </si>
  <si>
    <t>181351113</t>
  </si>
  <si>
    <t>Rozprostření ornice tl vrstvy do 200 mm pl přes 500 m2 v rovině nebo ve svahu do 1:5 strojně</t>
  </si>
  <si>
    <t>1603755302</t>
  </si>
  <si>
    <t>"předpoklad dovoz zeminy"zel</t>
  </si>
  <si>
    <t>20</t>
  </si>
  <si>
    <t>10364101</t>
  </si>
  <si>
    <t>zemina pro terénní úpravy - ornice</t>
  </si>
  <si>
    <t>-173458875</t>
  </si>
  <si>
    <t>zel*0,15*1,8</t>
  </si>
  <si>
    <t>181451131</t>
  </si>
  <si>
    <t>Založení parkového trávníku výsevem pl přes 1000 m2 v rovině a ve svahu do 1:5</t>
  </si>
  <si>
    <t>1267620354</t>
  </si>
  <si>
    <t>22</t>
  </si>
  <si>
    <t>00572410</t>
  </si>
  <si>
    <t>osivo směs travní parková</t>
  </si>
  <si>
    <t>kg</t>
  </si>
  <si>
    <t>1532282419</t>
  </si>
  <si>
    <t>1230*0,02 'Přepočtené koeficientem množství</t>
  </si>
  <si>
    <t>23</t>
  </si>
  <si>
    <t>181951111</t>
  </si>
  <si>
    <t>Úprava pláně v hornině třídy těžitelnosti I skupiny 1 až 3 bez zhutnění strojně</t>
  </si>
  <si>
    <t>-1993366703</t>
  </si>
  <si>
    <t>"zeleň"1230,0</t>
  </si>
  <si>
    <t>24</t>
  </si>
  <si>
    <t>181951112</t>
  </si>
  <si>
    <t>Úprava pláně v hornině třídy těžitelnosti I skupiny 1 až 3 se zhutněním strojně</t>
  </si>
  <si>
    <t>494566504</t>
  </si>
  <si>
    <t>"asf.vozovka ul.Švermova"1386,0</t>
  </si>
  <si>
    <t>Mezisoučet</t>
  </si>
  <si>
    <t>"parkovací stání"915,0+70,0</t>
  </si>
  <si>
    <t>"parkovací stání Švermova"343,5+326,0+42,0</t>
  </si>
  <si>
    <t>"parkovací stání parkoviště"779,0</t>
  </si>
  <si>
    <t>pk</t>
  </si>
  <si>
    <t>"plocha pod kontejnery"38,0</t>
  </si>
  <si>
    <t>"chodníkbet.dlažba reliéf"5*1,0+70,6</t>
  </si>
  <si>
    <t>"chodník-bet.dlažba hladká"1368,0-bdr</t>
  </si>
  <si>
    <t>kom</t>
  </si>
  <si>
    <t>25</t>
  </si>
  <si>
    <t>183403153</t>
  </si>
  <si>
    <t>Obdělání půdy hrabáním v rovině a svahu do 1:5</t>
  </si>
  <si>
    <t>-520753742</t>
  </si>
  <si>
    <t>26</t>
  </si>
  <si>
    <t>184853511</t>
  </si>
  <si>
    <t>Chemické odplevelení před založením kultury přes 20 m2 postřikem na široko v rovině a svahu do 1:5 strojně</t>
  </si>
  <si>
    <t>924718310</t>
  </si>
  <si>
    <t>27</t>
  </si>
  <si>
    <t>184853521</t>
  </si>
  <si>
    <t>Chemické odplevelení po založení kultury postřikem na široko v rovině a svahu do 1:5 strojně</t>
  </si>
  <si>
    <t>1371520359</t>
  </si>
  <si>
    <t>28</t>
  </si>
  <si>
    <t>185802113</t>
  </si>
  <si>
    <t>Hnojení půdy umělým hnojivem na široko v rovině a svahu do 1:5</t>
  </si>
  <si>
    <t>-1855153175</t>
  </si>
  <si>
    <t>(zel/100)*1,75*0,001</t>
  </si>
  <si>
    <t>29</t>
  </si>
  <si>
    <t>25191155</t>
  </si>
  <si>
    <t>hnojivo průmyslové</t>
  </si>
  <si>
    <t>-1363753376</t>
  </si>
  <si>
    <t>0,022*1000 'Přepočtené koeficientem množství</t>
  </si>
  <si>
    <t>30</t>
  </si>
  <si>
    <t>185803111</t>
  </si>
  <si>
    <t>Ošetření trávníku shrabáním v rovině a svahu do 1:5</t>
  </si>
  <si>
    <t>526329214</t>
  </si>
  <si>
    <t>31</t>
  </si>
  <si>
    <t>185803211</t>
  </si>
  <si>
    <t>Uválcování trávníku v rovině a svahu do 1:5</t>
  </si>
  <si>
    <t>525367609</t>
  </si>
  <si>
    <t>Zakládání</t>
  </si>
  <si>
    <t>32</t>
  </si>
  <si>
    <t>211971110</t>
  </si>
  <si>
    <t>Zřízení opláštění žeber nebo trativodů geotextilií v rýze nebo zářezu sklonu do 1:2</t>
  </si>
  <si>
    <t>-205732408</t>
  </si>
  <si>
    <t>dr1*(2*0,5+0,4)</t>
  </si>
  <si>
    <t>33</t>
  </si>
  <si>
    <t>69311081</t>
  </si>
  <si>
    <t>geotextilie netkaná separační, ochranná, filtrační, drenážní PES 300g/m2</t>
  </si>
  <si>
    <t>1925098371</t>
  </si>
  <si>
    <t>453,04*1,1845 'Přepočtené koeficientem množství</t>
  </si>
  <si>
    <t>34</t>
  </si>
  <si>
    <t>212752401</t>
  </si>
  <si>
    <t>Trativod z drenážních trubek korugovaných PE-HD SN 8 perforace 360° včetně lože otevřený výkop DN 100 pro liniové stavby</t>
  </si>
  <si>
    <t>2043062958</t>
  </si>
  <si>
    <t xml:space="preserve"> 147+58+54+6,6+54+4</t>
  </si>
  <si>
    <t>35</t>
  </si>
  <si>
    <t>274313811</t>
  </si>
  <si>
    <t>Základové pásy z betonu tř. C 25/30</t>
  </si>
  <si>
    <t>-1516945328</t>
  </si>
  <si>
    <t>"základy pod opěrné zídky" 11,4*0,25*0,25*2+2*11,2*0,25*0,25</t>
  </si>
  <si>
    <t>36</t>
  </si>
  <si>
    <t>275313811</t>
  </si>
  <si>
    <t>Základové patky z betonu tř. C 25/30</t>
  </si>
  <si>
    <t>53567233</t>
  </si>
  <si>
    <t>"patky kontejner. stání"0,25*0,25*0,25*16</t>
  </si>
  <si>
    <t>37</t>
  </si>
  <si>
    <t>275351121</t>
  </si>
  <si>
    <t>Zřízení bednění základových patek</t>
  </si>
  <si>
    <t>-1599435630</t>
  </si>
  <si>
    <t>16*4*0,25*0,25</t>
  </si>
  <si>
    <t>38</t>
  </si>
  <si>
    <t>275351122</t>
  </si>
  <si>
    <t>Odstranění bednění základových patek</t>
  </si>
  <si>
    <t>-194135144</t>
  </si>
  <si>
    <t>Svislé a kompletní konstrukce</t>
  </si>
  <si>
    <t>39</t>
  </si>
  <si>
    <t>311113152</t>
  </si>
  <si>
    <t>Nosná zeď tl přes 150 do 200 mm z hladkých tvárnic ztraceného bednění včetně výplně z betonu tř. C 25/30</t>
  </si>
  <si>
    <t>-1279213560</t>
  </si>
  <si>
    <t xml:space="preserve">"opěrné zídky"  11,4*1*2+2*11,2*1</t>
  </si>
  <si>
    <t>40</t>
  </si>
  <si>
    <t>311361821</t>
  </si>
  <si>
    <t>Výztuž nosných zdí betonářskou ocelí 10 505</t>
  </si>
  <si>
    <t>1288273532</t>
  </si>
  <si>
    <t>"předpoklad vyztužení z 12%"0,12*zb*0,2</t>
  </si>
  <si>
    <t>Vodorovné konstrukce</t>
  </si>
  <si>
    <t>41</t>
  </si>
  <si>
    <t>451573111</t>
  </si>
  <si>
    <t>Lože pod potrubí otevřený výkop ze štěrkopísku</t>
  </si>
  <si>
    <t>567431441</t>
  </si>
  <si>
    <t>"lože přípojek uličních vpustí" (2+5,2+5,8+2,5+8,3+28+3,7)*0,15*0,8</t>
  </si>
  <si>
    <t>Komunikace pozemní</t>
  </si>
  <si>
    <t>42</t>
  </si>
  <si>
    <t>564761111</t>
  </si>
  <si>
    <t>Podklad z kameniva hrubého drceného vel. 32-63 mm plochy přes 100 m2 tl 200 mm</t>
  </si>
  <si>
    <t>521101827</t>
  </si>
  <si>
    <t>"sanační vrstva podloží komunikace"as*2</t>
  </si>
  <si>
    <t>43</t>
  </si>
  <si>
    <t>564851111</t>
  </si>
  <si>
    <t>Podklad ze štěrkodrtě ŠD plochy přes 100 m2 tl 150 mm</t>
  </si>
  <si>
    <t>186412966</t>
  </si>
  <si>
    <t>"podklad pod vozovky Švermova" 2*as</t>
  </si>
  <si>
    <t>"podklad pod vozovku parkoviště"ps</t>
  </si>
  <si>
    <t>"chodníky"bd60</t>
  </si>
  <si>
    <t>44</t>
  </si>
  <si>
    <t>564871111</t>
  </si>
  <si>
    <t>Podklad ze štěrkodrtě ŠD plochy přes 100 m2 tl 250 mm</t>
  </si>
  <si>
    <t>-465161981</t>
  </si>
  <si>
    <t>"podklad pod parkovací stání"bd80</t>
  </si>
  <si>
    <t>565135111</t>
  </si>
  <si>
    <t>Asfaltový beton vrstva podkladní ACP 16 (obalované kamenivo OKS) tl 50 mm š do 3 m</t>
  </si>
  <si>
    <t>460660667</t>
  </si>
  <si>
    <t>46</t>
  </si>
  <si>
    <t>565155111</t>
  </si>
  <si>
    <t>Asfaltový beton vrstva podkladní ACP 16 (obalované kamenivo OKS) tl 70 mm š do 3 m</t>
  </si>
  <si>
    <t>1013963114</t>
  </si>
  <si>
    <t>47</t>
  </si>
  <si>
    <t>57319112R</t>
  </si>
  <si>
    <t>Postřik infiltrační kationaktivní emulzí v množství 0,8 kg/m2</t>
  </si>
  <si>
    <t>-1382521518</t>
  </si>
  <si>
    <t>as+ps</t>
  </si>
  <si>
    <t>48</t>
  </si>
  <si>
    <t>573231108</t>
  </si>
  <si>
    <t>Postřik živičný spojovací ze silniční emulze v množství 0,50 kg/m2</t>
  </si>
  <si>
    <t>452348928</t>
  </si>
  <si>
    <t>49</t>
  </si>
  <si>
    <t>577134111</t>
  </si>
  <si>
    <t>Asfaltový beton vrstva obrusná ACO 11 (ABS) tř. I tl 40 mm š do 3 m z nemodifikovaného asfaltu</t>
  </si>
  <si>
    <t>-1420311554</t>
  </si>
  <si>
    <t>50</t>
  </si>
  <si>
    <t>596211112</t>
  </si>
  <si>
    <t>Kladení zámkové dlažby komunikací pro pěší ručně tl 60 mm skupiny A pl přes 100 do 300 m2</t>
  </si>
  <si>
    <t>-954344748</t>
  </si>
  <si>
    <t>51</t>
  </si>
  <si>
    <t>59245018</t>
  </si>
  <si>
    <t>dlažba tvar obdélník betonová 200x100x60mm přírodní</t>
  </si>
  <si>
    <t>-2055086793</t>
  </si>
  <si>
    <t>bd60-bdr</t>
  </si>
  <si>
    <t>1292,4*1,02 'Přepočtené koeficientem množství</t>
  </si>
  <si>
    <t>52</t>
  </si>
  <si>
    <t>59245006</t>
  </si>
  <si>
    <t>dlažba tvar obdélník betonová pro nevidomé 200x100x60mm barevná</t>
  </si>
  <si>
    <t>-7439772</t>
  </si>
  <si>
    <t>75,6*1,02 'Přepočtené koeficientem množství</t>
  </si>
  <si>
    <t>53</t>
  </si>
  <si>
    <t>596211213</t>
  </si>
  <si>
    <t>Kladení zámkové dlažby komunikací pro pěší ručně tl 80 mm skupiny A pl přes 300 m2</t>
  </si>
  <si>
    <t>85197186</t>
  </si>
  <si>
    <t>54</t>
  </si>
  <si>
    <t>59245013</t>
  </si>
  <si>
    <t>dlažba zámková tvaru I 200x165x80mm přírodní</t>
  </si>
  <si>
    <t>-1822200592</t>
  </si>
  <si>
    <t>1528,5*1,02 'Přepočtené koeficientem množství</t>
  </si>
  <si>
    <t>55</t>
  </si>
  <si>
    <t>599141111</t>
  </si>
  <si>
    <t>Vyplnění spár mezi silničními dílci živičnou zálivkou</t>
  </si>
  <si>
    <t>-1388353290</t>
  </si>
  <si>
    <t>"těsnění dil.spar asf.zálivkou průřezu přes 100 mm2-dle řezání"ř</t>
  </si>
  <si>
    <t>Trubní vedení</t>
  </si>
  <si>
    <t>56</t>
  </si>
  <si>
    <t>871353121</t>
  </si>
  <si>
    <t>Montáž kanalizačního potrubí z PVC těsněné gumovým kroužkem otevřený výkop sklon do 20 % DN 200</t>
  </si>
  <si>
    <t>-197310558</t>
  </si>
  <si>
    <t>"přípojky uličních vpustí"2+5,2+5,8+2,5+8,3+28+3,7</t>
  </si>
  <si>
    <t>57</t>
  </si>
  <si>
    <t>28611167</t>
  </si>
  <si>
    <t>trubka kanalizační PVC DN 200x1000mm SN8</t>
  </si>
  <si>
    <t>-1540727884</t>
  </si>
  <si>
    <t>55,5*1,03 'Přepočtené koeficientem množství</t>
  </si>
  <si>
    <t>58</t>
  </si>
  <si>
    <t>877355211</t>
  </si>
  <si>
    <t>Montáž tvarovek z tvrdého PVC-systém KG nebo z polypropylenu-systém KG 2000 jednoosé DN 200</t>
  </si>
  <si>
    <t>-236962991</t>
  </si>
  <si>
    <t>"dle počtu přepojovaných UV a odvod.žlabů"7+2</t>
  </si>
  <si>
    <t>59</t>
  </si>
  <si>
    <t>2861153R</t>
  </si>
  <si>
    <t>přechododová spojka na spojování různých typů a rozměrů trubek UNI 200</t>
  </si>
  <si>
    <t>1572894013</t>
  </si>
  <si>
    <t>60</t>
  </si>
  <si>
    <t>877355221</t>
  </si>
  <si>
    <t>Montáž tvarovek z tvrdého PVC-systém KG nebo z polypropylenu-systém KG 2000 dvouosé DN 200</t>
  </si>
  <si>
    <t>57667173</t>
  </si>
  <si>
    <t>"dle počtu přepojovaných UV"7</t>
  </si>
  <si>
    <t>61</t>
  </si>
  <si>
    <t>28611366</t>
  </si>
  <si>
    <t>koleno kanalizace PVC KG 200x45°</t>
  </si>
  <si>
    <t>1157197333</t>
  </si>
  <si>
    <t>62</t>
  </si>
  <si>
    <t>895941301</t>
  </si>
  <si>
    <t>Osazení vpusti uliční DN 450 z betonových dílců dno s výtokem</t>
  </si>
  <si>
    <t>1748239584</t>
  </si>
  <si>
    <t>"dle nových vpusti UV"7</t>
  </si>
  <si>
    <t>63</t>
  </si>
  <si>
    <t>59224492</t>
  </si>
  <si>
    <t>skruž betonová s odtokem 200mm PVC pro uliční vpusť 450x450x50mm</t>
  </si>
  <si>
    <t>-114190596</t>
  </si>
  <si>
    <t>64</t>
  </si>
  <si>
    <t>895941314</t>
  </si>
  <si>
    <t>Osazení vpusti uliční DN 450 z betonových dílců skruž horní 570 mm</t>
  </si>
  <si>
    <t>-1161192542</t>
  </si>
  <si>
    <t>65</t>
  </si>
  <si>
    <t>59223858</t>
  </si>
  <si>
    <t>skruž betonová horní pro uliční vpusť 450x570x50mm</t>
  </si>
  <si>
    <t>-1585085734</t>
  </si>
  <si>
    <t>66</t>
  </si>
  <si>
    <t>59223864</t>
  </si>
  <si>
    <t>prstenec pro uliční vpusť vyrovnávací betonový 390x60x130mm</t>
  </si>
  <si>
    <t>1672602938</t>
  </si>
  <si>
    <t>67</t>
  </si>
  <si>
    <t>895941322</t>
  </si>
  <si>
    <t>Osazení vpusti uliční DN 450 z betonových dílců skruž středová 295 mm</t>
  </si>
  <si>
    <t>-1900586489</t>
  </si>
  <si>
    <t>68</t>
  </si>
  <si>
    <t>59223862</t>
  </si>
  <si>
    <t>skruž betonová středová pro uliční vpusť 450x295x50mm</t>
  </si>
  <si>
    <t>-1514211394</t>
  </si>
  <si>
    <t>69</t>
  </si>
  <si>
    <t>899104112</t>
  </si>
  <si>
    <t>Osazení poklopů litinových nebo ocelových včetně rámů pro třídu zatížení D400, E600</t>
  </si>
  <si>
    <t>-1125667554</t>
  </si>
  <si>
    <t>70</t>
  </si>
  <si>
    <t>59224481</t>
  </si>
  <si>
    <t>mříž vtoková s rámem pro uliční vpusť 500x500, zatížení 40 tun</t>
  </si>
  <si>
    <t>808783</t>
  </si>
  <si>
    <t>71</t>
  </si>
  <si>
    <t>2866178R</t>
  </si>
  <si>
    <t>koš kalový vysoký pro silniční vpusť 385mm vč. madla</t>
  </si>
  <si>
    <t>-1944891592</t>
  </si>
  <si>
    <t>72</t>
  </si>
  <si>
    <t>899722114</t>
  </si>
  <si>
    <t>Krytí potrubí z plastů výstražnou fólií z PVC 40 cm</t>
  </si>
  <si>
    <t>2065744175</t>
  </si>
  <si>
    <t>Ostatní konstrukce a práce, bourání</t>
  </si>
  <si>
    <t>73</t>
  </si>
  <si>
    <t>914111111</t>
  </si>
  <si>
    <t>Montáž svislé dopravní značky do velikosti 1 m2 objímkami na sloupek nebo konzolu</t>
  </si>
  <si>
    <t>19080139</t>
  </si>
  <si>
    <t>P</t>
  </si>
  <si>
    <t>Poznámka k položce:_x000d_
viz.výkres D.1.6 Situace dopravního značení</t>
  </si>
  <si>
    <t>"IZ8a"2</t>
  </si>
  <si>
    <t>"IZ8b"2</t>
  </si>
  <si>
    <t>"IP11b"8</t>
  </si>
  <si>
    <t>"IP11c"1</t>
  </si>
  <si>
    <t>"IP12"5</t>
  </si>
  <si>
    <t>"E8d"8</t>
  </si>
  <si>
    <t>"IP2"8</t>
  </si>
  <si>
    <t>"přemístěné dopravní značky"</t>
  </si>
  <si>
    <t>"B24a"1</t>
  </si>
  <si>
    <t>"B1"1</t>
  </si>
  <si>
    <t>"E13"1</t>
  </si>
  <si>
    <t>"P4"1</t>
  </si>
  <si>
    <t>74</t>
  </si>
  <si>
    <t>40445621</t>
  </si>
  <si>
    <t>informativní značky provozní IP1-IP3, IP4b-IP7, IP10a, b 500x500mm</t>
  </si>
  <si>
    <t>-1499353258</t>
  </si>
  <si>
    <t>75</t>
  </si>
  <si>
    <t>40445649</t>
  </si>
  <si>
    <t>dodatkové tabulky E3-E5, E8, E14-E16 500x150mm</t>
  </si>
  <si>
    <t>1414239430</t>
  </si>
  <si>
    <t>76</t>
  </si>
  <si>
    <t>40445651</t>
  </si>
  <si>
    <t>informativní značky zónové IZ1, IZ2, IZ8 1000x1000mm</t>
  </si>
  <si>
    <t>589130977</t>
  </si>
  <si>
    <t>77</t>
  </si>
  <si>
    <t>40445625</t>
  </si>
  <si>
    <t>informativní značky provozní IP8, IP9, IP11-IP13 500x700mm</t>
  </si>
  <si>
    <t>-1569129051</t>
  </si>
  <si>
    <t>78</t>
  </si>
  <si>
    <t>914511111</t>
  </si>
  <si>
    <t>Montáž sloupku dopravních značek délky do 3,5 m s betonovým základem</t>
  </si>
  <si>
    <t>387994133</t>
  </si>
  <si>
    <t>79</t>
  </si>
  <si>
    <t>40445230</t>
  </si>
  <si>
    <t>sloupek pro dopravní značku Zn D 70mm v 3,5m</t>
  </si>
  <si>
    <t>-584931572</t>
  </si>
  <si>
    <t>80</t>
  </si>
  <si>
    <t>915211112</t>
  </si>
  <si>
    <t>Vodorovné dopravní značení dělící čáry souvislé š 125 mm retroreflexní bílý plast</t>
  </si>
  <si>
    <t>-278564547</t>
  </si>
  <si>
    <t>"V1a"46,5+37,2+109,0</t>
  </si>
  <si>
    <t>"V10b"75*5,0</t>
  </si>
  <si>
    <t>"V10a"2*2,0</t>
  </si>
  <si>
    <t>81</t>
  </si>
  <si>
    <t>915211116</t>
  </si>
  <si>
    <t>Vodorovné dopravní značení dělící čáry souvislé š 125 mm retroreflexní žlutý plast</t>
  </si>
  <si>
    <t>1146904769</t>
  </si>
  <si>
    <t>"V12c"2*8,0+15,0+4,0+14,4+11,4+28+60+14</t>
  </si>
  <si>
    <t>"V12a"2*2,8+2*4,0+2*2,8+2*3,0</t>
  </si>
  <si>
    <t>82</t>
  </si>
  <si>
    <t>915211122</t>
  </si>
  <si>
    <t>Vodorovné dopravní značení dělící čáry přerušované š 125 mm retroreflexní bílý plast</t>
  </si>
  <si>
    <t>324449131</t>
  </si>
  <si>
    <t>"V10d"24,5</t>
  </si>
  <si>
    <t>"V2b"9,75*0,5</t>
  </si>
  <si>
    <t>83</t>
  </si>
  <si>
    <t>915231112</t>
  </si>
  <si>
    <t>Vodorovné dopravní značení přechody pro chodce, šipky, symboly retroreflexní bílý plast</t>
  </si>
  <si>
    <t>-445189136</t>
  </si>
  <si>
    <t>"V17"1,5*8</t>
  </si>
  <si>
    <t>"V5"0,5*(7,3+4,6)</t>
  </si>
  <si>
    <t>"V7"6*4*0,5</t>
  </si>
  <si>
    <t>"V10f"5*1,0</t>
  </si>
  <si>
    <t>84</t>
  </si>
  <si>
    <t>916131213</t>
  </si>
  <si>
    <t>Osazení silničního obrubníku betonového stojatého s boční opěrou do lože z betonu prostého</t>
  </si>
  <si>
    <t>-2016884960</t>
  </si>
  <si>
    <t>"silniční 100x250"367,0</t>
  </si>
  <si>
    <t>"silniční 150x250"471,0</t>
  </si>
  <si>
    <t>85</t>
  </si>
  <si>
    <t>59217031</t>
  </si>
  <si>
    <t>obrubník betonový silniční 1000x150x250mm</t>
  </si>
  <si>
    <t>-430191877</t>
  </si>
  <si>
    <t>471*1,02 'Přepočtené koeficientem množství</t>
  </si>
  <si>
    <t>86</t>
  </si>
  <si>
    <t>59217017</t>
  </si>
  <si>
    <t>obrubník betonový chodníkový 1000x100x250mm</t>
  </si>
  <si>
    <t>-1750722883</t>
  </si>
  <si>
    <t>367*1,02 'Přepočtené koeficientem množství</t>
  </si>
  <si>
    <t>87</t>
  </si>
  <si>
    <t>916231213</t>
  </si>
  <si>
    <t>Osazení chodníkového obrubníku betonového stojatého s boční opěrou do lože z betonu prostého</t>
  </si>
  <si>
    <t>-783065637</t>
  </si>
  <si>
    <t>ob1</t>
  </si>
  <si>
    <t>"záhonový 80 mm"492,0+30,0</t>
  </si>
  <si>
    <t>88</t>
  </si>
  <si>
    <t>59217036</t>
  </si>
  <si>
    <t>obrubník betonový parkový přírodní 500x80x250mm</t>
  </si>
  <si>
    <t>1880590155</t>
  </si>
  <si>
    <t>522*1,02 'Přepočtené koeficientem množství</t>
  </si>
  <si>
    <t>89</t>
  </si>
  <si>
    <t>919726122</t>
  </si>
  <si>
    <t>Geotextilie pro ochranu, separaci a filtraci netkaná měrná hm přes 200 do 300 g/m2</t>
  </si>
  <si>
    <t>-365468328</t>
  </si>
  <si>
    <t>"sanace pláně pod zpevněnými plochami-separační vrstva"as</t>
  </si>
  <si>
    <t>90</t>
  </si>
  <si>
    <t>919735113</t>
  </si>
  <si>
    <t>Řezání stávajícího živičného krytu hl přes 100 do 150 mm</t>
  </si>
  <si>
    <t>-971629835</t>
  </si>
  <si>
    <t>ř</t>
  </si>
  <si>
    <t>5,5+20,2+6</t>
  </si>
  <si>
    <t>91</t>
  </si>
  <si>
    <t>93511411R</t>
  </si>
  <si>
    <t>Mikroštěrbinový odvodňovací betonový žlab 220x260 mm se spádem dna 0,5 % se základem</t>
  </si>
  <si>
    <t>779673470</t>
  </si>
  <si>
    <t>34,0+16,2</t>
  </si>
  <si>
    <t>92</t>
  </si>
  <si>
    <t>935923216</t>
  </si>
  <si>
    <t>Osazení vpusti pro odvodňovací žlab betonový nebo polymerbetonový s krycím roštem šířky do 200 mm</t>
  </si>
  <si>
    <t>1736702178</t>
  </si>
  <si>
    <t>93</t>
  </si>
  <si>
    <t>59223074</t>
  </si>
  <si>
    <t>vpusť polymerbetonová s integrovaným těsněním 500x130x380</t>
  </si>
  <si>
    <t>242517627</t>
  </si>
  <si>
    <t>94</t>
  </si>
  <si>
    <t>966006132</t>
  </si>
  <si>
    <t>Odstranění značek dopravních nebo orientačních se sloupky s betonovými patkami</t>
  </si>
  <si>
    <t>-777417454</t>
  </si>
  <si>
    <t>Poznámka k položce:_x000d_
4 značky určené k přemístění</t>
  </si>
  <si>
    <t>"demontáž stávajícího DZ"11</t>
  </si>
  <si>
    <t>997</t>
  </si>
  <si>
    <t>Přesun sutě</t>
  </si>
  <si>
    <t>95</t>
  </si>
  <si>
    <t>997211511</t>
  </si>
  <si>
    <t>Vodorovná doprava suti po suchu na vzdálenost do 1 km</t>
  </si>
  <si>
    <t>-781389882</t>
  </si>
  <si>
    <t>96</t>
  </si>
  <si>
    <t>997211519</t>
  </si>
  <si>
    <t>Příplatek ZKD 1 km u vodorovné dopravy suti</t>
  </si>
  <si>
    <t>1003194023</t>
  </si>
  <si>
    <t>1831,036*3 'Přepočtené koeficientem množství</t>
  </si>
  <si>
    <t>97</t>
  </si>
  <si>
    <t>997211611</t>
  </si>
  <si>
    <t>Nakládání suti na dopravní prostředky pro vodorovnou dopravu</t>
  </si>
  <si>
    <t>1738439920</t>
  </si>
  <si>
    <t>98</t>
  </si>
  <si>
    <t>997221861</t>
  </si>
  <si>
    <t>Poplatek za uložení stavebního odpadu na recyklační skládce (skládkovné) z prostého betonu pod kódem 17 01 01</t>
  </si>
  <si>
    <t>999479448</t>
  </si>
  <si>
    <t>Poznámka k položce:_x000d_
vybouraná betonová dlažba,betonové obruby</t>
  </si>
  <si>
    <t>27,56+55,288</t>
  </si>
  <si>
    <t>99</t>
  </si>
  <si>
    <t>997221873</t>
  </si>
  <si>
    <t>Poplatek za uložení stavebního odpadu na recyklační skládce (skládkovné) zeminy a kamení zatříděného do Katalogu odpadů pod kódem 17 05 04</t>
  </si>
  <si>
    <t>1617241184</t>
  </si>
  <si>
    <t>Poznámka k položce:_x000d_
vykopané štěrkové vrstvy</t>
  </si>
  <si>
    <t>100</t>
  </si>
  <si>
    <t>997221875</t>
  </si>
  <si>
    <t>Poplatek za uložení stavebního odpadu na recyklační skládce (skládkovné) asfaltového bez obsahu dehtu zatříděného do Katalogu odpadů pod kódem 17 03 02</t>
  </si>
  <si>
    <t>956424410</t>
  </si>
  <si>
    <t>998</t>
  </si>
  <si>
    <t>Přesun hmot</t>
  </si>
  <si>
    <t>101</t>
  </si>
  <si>
    <t>998225111</t>
  </si>
  <si>
    <t>Přesun hmot pro pozemní komunikace s krytem z kamene, monolitickým betonovým nebo živičným</t>
  </si>
  <si>
    <t>223723248</t>
  </si>
  <si>
    <t>1416,21-pt</t>
  </si>
  <si>
    <t>102</t>
  </si>
  <si>
    <t>998276101</t>
  </si>
  <si>
    <t>Přesun hmot pro trubní vedení z trub z plastických hmot otevřený výkop</t>
  </si>
  <si>
    <t>908712058</t>
  </si>
  <si>
    <t>PSV</t>
  </si>
  <si>
    <t>Práce a dodávky PSV</t>
  </si>
  <si>
    <t>767</t>
  </si>
  <si>
    <t>Konstrukce zámečnické</t>
  </si>
  <si>
    <t>103</t>
  </si>
  <si>
    <t>767995114</t>
  </si>
  <si>
    <t>Montáž atypických zámečnických konstrukcí hm přes 20 do 50 kg</t>
  </si>
  <si>
    <t>1218289818</t>
  </si>
  <si>
    <t>"konstrukce ohrazení kontejn.stání</t>
  </si>
  <si>
    <t>"jakl 50x5x4"(4*(7,5+3,7-1,2)+16*1,55)*5,3</t>
  </si>
  <si>
    <t>"tahokov 100/74 mm"2*(7,5+3,8)*1,3*3,9</t>
  </si>
  <si>
    <t>104</t>
  </si>
  <si>
    <t>1455024R</t>
  </si>
  <si>
    <t>profil ocelový svařovaný jakost S235 průřez čtvercový 50x50x4mm, dodatečně pozinkováno</t>
  </si>
  <si>
    <t>1231118828</t>
  </si>
  <si>
    <t>jakl*0,001</t>
  </si>
  <si>
    <t>105</t>
  </si>
  <si>
    <t>1594524R</t>
  </si>
  <si>
    <t xml:space="preserve">tahokov SQ 100 X 74 - 6 x 3 mm,  z ocelového plechu, dodatečně pozinkováno</t>
  </si>
  <si>
    <t>224289175</t>
  </si>
  <si>
    <t>tah*0,001</t>
  </si>
  <si>
    <t>106</t>
  </si>
  <si>
    <t>998767101</t>
  </si>
  <si>
    <t>Přesun hmot tonážní pro zámečnické konstrukce v objektech v do 6 m</t>
  </si>
  <si>
    <t>2118386293</t>
  </si>
  <si>
    <t>hlj</t>
  </si>
  <si>
    <t>6,732</t>
  </si>
  <si>
    <t>79,74</t>
  </si>
  <si>
    <t>59,805</t>
  </si>
  <si>
    <t>26,667</t>
  </si>
  <si>
    <t>SO 401 - Veřejné osvětlení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</si>
  <si>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</si>
  <si>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</si>
  <si>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</si>
  <si>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</si>
  <si>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131151100</t>
  </si>
  <si>
    <t>Hloubení jam nezapažených v hornině třídy těžitelnosti I skupiny 1 a 2 objem do 20 m3 strojně</t>
  </si>
  <si>
    <t>-1513092299</t>
  </si>
  <si>
    <t>17*1,1*0,6*0,6</t>
  </si>
  <si>
    <t>132151103</t>
  </si>
  <si>
    <t>Hloubení rýh nezapažených š do 800 mm v hornině třídy těžitelnosti I skupiny 1 a 2 objem do 100 m3 strojně</t>
  </si>
  <si>
    <t>1129644795</t>
  </si>
  <si>
    <t>443,0*0,3*0,6</t>
  </si>
  <si>
    <t>948162799</t>
  </si>
  <si>
    <t>757068570</t>
  </si>
  <si>
    <t>hlj+hlr-zt</t>
  </si>
  <si>
    <t>-2075147579</t>
  </si>
  <si>
    <t>-885608717</t>
  </si>
  <si>
    <t>2105535989</t>
  </si>
  <si>
    <t>174111101</t>
  </si>
  <si>
    <t>Zásyp jam, šachet rýh nebo kolem objektů sypaninou se zhutněním ručně</t>
  </si>
  <si>
    <t>1635088678</t>
  </si>
  <si>
    <t>"zpětný zásyp rýh"443,0*0,3*0,45</t>
  </si>
  <si>
    <t>-1828732151</t>
  </si>
  <si>
    <t>741</t>
  </si>
  <si>
    <t>Elektroinstalace - silnoproud</t>
  </si>
  <si>
    <t>74100001R</t>
  </si>
  <si>
    <t>Připojení na stávající soustavu VO</t>
  </si>
  <si>
    <t>-847119079</t>
  </si>
  <si>
    <t xml:space="preserve">Poznámka k položce:_x000d_
položka obsahuje:_x000d_
 – kompletní montáž, rozměření, upevnění, řezání, spojování a pod. _x000d_
 – veškerý spojovací a montážní materiál vč. upevňovacího materiálu ( držáky apod.)_x000d_
 – pomocné mechanismy_x000d_
</t>
  </si>
  <si>
    <t>741120205</t>
  </si>
  <si>
    <t>Montáž vodič Cu izolovaný plný a laněný s PVC pláštěm žíla 50-70 mm2 volně (např. CY, CHAH-V)</t>
  </si>
  <si>
    <t>1754249719</t>
  </si>
  <si>
    <t>"připojení do lamp"17*3</t>
  </si>
  <si>
    <t>34141032</t>
  </si>
  <si>
    <t>vodič propojovací flexibilní jádro Cu lanované izolace PVC 450/750V (H07V-K) 1x50mm2</t>
  </si>
  <si>
    <t>1232437327</t>
  </si>
  <si>
    <t>51*1,15 'Přepočtené koeficientem množství</t>
  </si>
  <si>
    <t>741122223</t>
  </si>
  <si>
    <t>Montáž kabel Cu plný kulatý žíla 4x16 až 25 mm2 uložený volně (např. CYKY)</t>
  </si>
  <si>
    <t>1143277151</t>
  </si>
  <si>
    <t>"kabelové vedení"443,0</t>
  </si>
  <si>
    <t>34111080</t>
  </si>
  <si>
    <t>kabel instalační jádro Cu plné izolace PVC plášť PVC 450/750V (CYKY) 4x16mm2</t>
  </si>
  <si>
    <t>726112358</t>
  </si>
  <si>
    <t>443*1,15 'Přepočtené koeficientem množství</t>
  </si>
  <si>
    <t>Práce a dodávky M</t>
  </si>
  <si>
    <t>21-M</t>
  </si>
  <si>
    <t>Elektromontáže</t>
  </si>
  <si>
    <t>210203901</t>
  </si>
  <si>
    <t>Montáž svítidel LED se zapojením vodičů průmyslových nebo venkovních na výložník nebo dřík</t>
  </si>
  <si>
    <t>1702180658</t>
  </si>
  <si>
    <t>347740R1</t>
  </si>
  <si>
    <t>svítidlo veřejného osvětlení na výložník zdroj LED, MIN. IP 44, přes 10 do 25 W</t>
  </si>
  <si>
    <t>128</t>
  </si>
  <si>
    <t>326408305</t>
  </si>
  <si>
    <t>Poznámka k položce:_x000d_
AMPERA EVO 1 / 20 LED / 300 mA / 5369 / NW 740 / 20 W_x000D__x000d_
přisvětlení přechodů pro chodce</t>
  </si>
  <si>
    <t>347740R2</t>
  </si>
  <si>
    <t>svítidlo veřejného osvětlení na výložník zdroj LED, MIN. IP 44, přes 25 do 45 W</t>
  </si>
  <si>
    <t>-1977901167</t>
  </si>
  <si>
    <t>Poznámka k položce:_x000d_
TECEO S / 20 LED / 600 mA / 5308 / 2700 K / 39 W</t>
  </si>
  <si>
    <t>210204011</t>
  </si>
  <si>
    <t>Montáž stožárů osvětlení ocelových samostatně stojících délky do 12 m</t>
  </si>
  <si>
    <t>-1035084782</t>
  </si>
  <si>
    <t>6+11</t>
  </si>
  <si>
    <t>31674107</t>
  </si>
  <si>
    <t>stožár osvětlovací uliční Pz 159/133/114 v 8,2m</t>
  </si>
  <si>
    <t>1921151847</t>
  </si>
  <si>
    <t>31674113</t>
  </si>
  <si>
    <t>stožár osvětlovací uliční Pz 159/133/114 v 6,2m</t>
  </si>
  <si>
    <t>-878669045</t>
  </si>
  <si>
    <t>210204104</t>
  </si>
  <si>
    <t>Montáž výložníků osvětlení jednoramenných sloupových hmotnosti přes 35 kg</t>
  </si>
  <si>
    <t>2041819964</t>
  </si>
  <si>
    <t>3484446R</t>
  </si>
  <si>
    <t>výložník osvětlovacích stožárů jednoramenný dl. do 1500 mm</t>
  </si>
  <si>
    <t>256</t>
  </si>
  <si>
    <t>777616170</t>
  </si>
  <si>
    <t>210220022</t>
  </si>
  <si>
    <t>Montáž uzemňovacího vedení vodičů FeZn pomocí svorek v zemi drátem průměru do 10 mm ve městské zástavbě</t>
  </si>
  <si>
    <t>1132348028</t>
  </si>
  <si>
    <t>"kabelové vedenÍ"443,0</t>
  </si>
  <si>
    <t>35441073</t>
  </si>
  <si>
    <t>drát D 10mm FeZn</t>
  </si>
  <si>
    <t>-729375930</t>
  </si>
  <si>
    <t>Poznámka k položce:_x000d_
1 m = 0,62 kg</t>
  </si>
  <si>
    <t>494*0,62 'Přepočtené koeficientem množství</t>
  </si>
  <si>
    <t>46-M</t>
  </si>
  <si>
    <t>Zemní práce při extr.mont.pracích</t>
  </si>
  <si>
    <t>460010022</t>
  </si>
  <si>
    <t>Vytyčení trasy vedení kabelového podzemního podél silnice</t>
  </si>
  <si>
    <t>km</t>
  </si>
  <si>
    <t>1702026998</t>
  </si>
  <si>
    <t>460662312</t>
  </si>
  <si>
    <t>Kabelové lože z písku pro kabely vn a vvn kryté betonovou deskou š lože přes 30 do 40 cm</t>
  </si>
  <si>
    <t>-1309054066</t>
  </si>
  <si>
    <t>59213008</t>
  </si>
  <si>
    <t>deska krycí betonová 500x200x35mm</t>
  </si>
  <si>
    <t>85580973</t>
  </si>
  <si>
    <t>460662512</t>
  </si>
  <si>
    <t>Kabelové lože z písku pro kabely vn a vvn kryté plastovou fólií š lože přes 25 do 50 cm</t>
  </si>
  <si>
    <t>-966141014</t>
  </si>
  <si>
    <t>443,0</t>
  </si>
  <si>
    <t>460791114</t>
  </si>
  <si>
    <t>Montáž trubek ochranných plastových uložených volně do rýhy tuhých D přes 90 do 110 mm</t>
  </si>
  <si>
    <t>493146659</t>
  </si>
  <si>
    <t>"Ochrana kabelů ČEZ"38+140</t>
  </si>
  <si>
    <t>34571098</t>
  </si>
  <si>
    <t>trubka elektroinstalační dělená (chránička) D 100/110mm, HDPE</t>
  </si>
  <si>
    <t>-930591922</t>
  </si>
  <si>
    <t>460791213</t>
  </si>
  <si>
    <t>Montáž trubek ochranných plastových uložených volně do rýhy ohebných přes 50 do 90 mm</t>
  </si>
  <si>
    <t>1901686347</t>
  </si>
  <si>
    <t>34571352</t>
  </si>
  <si>
    <t>trubka elektroinstalační ohebná dvouplášťová korugovaná (chránička) D 52/63mm, HDPE+LDPE</t>
  </si>
  <si>
    <t>-350967105</t>
  </si>
  <si>
    <t>460791214</t>
  </si>
  <si>
    <t>Montáž trubek ochranných plastových uložených volně do rýhy ohebných přes 90 do 110 mm</t>
  </si>
  <si>
    <t>1831588264</t>
  </si>
  <si>
    <t xml:space="preserve"> 2*10,6+2*7+2*7,9+2*7+2*17,2+2*12+2*7+2*7 </t>
  </si>
  <si>
    <t>34571355</t>
  </si>
  <si>
    <t>trubka elektroinstalační ohebná dvouplášťová korugovaná (chránička) D 94/110mm, HDPE+LDPE</t>
  </si>
  <si>
    <t>268013913</t>
  </si>
  <si>
    <t>469981111</t>
  </si>
  <si>
    <t>Přesun hmot pro pomocné stavební práce při elektromotážích</t>
  </si>
  <si>
    <t>-1437428407</t>
  </si>
  <si>
    <t>SEZNAM FIGUR</t>
  </si>
  <si>
    <t>Výměra</t>
  </si>
  <si>
    <t xml:space="preserve"> SO 101</t>
  </si>
  <si>
    <t>Použití figury:</t>
  </si>
  <si>
    <t xml:space="preserve"> SO 401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</si>
</sst>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0000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25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26</v>
      </c>
      <c r="AK17" s="32" t="s">
        <v>27</v>
      </c>
      <c r="AN17" s="27" t="s">
        <v>1</v>
      </c>
      <c r="AR17" s="22"/>
      <c r="BE17" s="31"/>
      <c r="BS17" s="19" t="s">
        <v>31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32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26</v>
      </c>
      <c r="AK20" s="32" t="s">
        <v>27</v>
      </c>
      <c r="AN20" s="27" t="s">
        <v>1</v>
      </c>
      <c r="AR20" s="22"/>
      <c r="BE20" s="31"/>
      <c r="BS20" s="19" t="s">
        <v>31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33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38</v>
      </c>
      <c r="E29" s="3"/>
      <c r="F29" s="32" t="s">
        <v>39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40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41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42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43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45</v>
      </c>
      <c r="U35" s="50"/>
      <c r="V35" s="50"/>
      <c r="W35" s="50"/>
      <c r="X35" s="52" t="s">
        <v>46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47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48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49</v>
      </c>
      <c r="AI60" s="41"/>
      <c r="AJ60" s="41"/>
      <c r="AK60" s="41"/>
      <c r="AL60" s="41"/>
      <c r="AM60" s="58" t="s">
        <v>50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51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52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49</v>
      </c>
      <c r="AI75" s="41"/>
      <c r="AJ75" s="41"/>
      <c r="AK75" s="41"/>
      <c r="AL75" s="41"/>
      <c r="AM75" s="58" t="s">
        <v>50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348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Rekonstrukce ulice Švermova mezi ulicemi Ke Koupališti a Třída Míru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Beroun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7. 8. 2023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0" t="str">
        <f>IF(E17="","",E17)</f>
        <v xml:space="preserve"> </v>
      </c>
      <c r="AN89" s="4"/>
      <c r="AO89" s="4"/>
      <c r="AP89" s="4"/>
      <c r="AQ89" s="38"/>
      <c r="AR89" s="39"/>
      <c r="AS89" s="71" t="s">
        <v>54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32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55</v>
      </c>
      <c r="D92" s="80"/>
      <c r="E92" s="80"/>
      <c r="F92" s="80"/>
      <c r="G92" s="80"/>
      <c r="H92" s="81"/>
      <c r="I92" s="82" t="s">
        <v>56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57</v>
      </c>
      <c r="AH92" s="80"/>
      <c r="AI92" s="80"/>
      <c r="AJ92" s="80"/>
      <c r="AK92" s="80"/>
      <c r="AL92" s="80"/>
      <c r="AM92" s="80"/>
      <c r="AN92" s="82" t="s">
        <v>58</v>
      </c>
      <c r="AO92" s="80"/>
      <c r="AP92" s="84"/>
      <c r="AQ92" s="85" t="s">
        <v>59</v>
      </c>
      <c r="AR92" s="39"/>
      <c r="AS92" s="86" t="s">
        <v>60</v>
      </c>
      <c r="AT92" s="87" t="s">
        <v>61</v>
      </c>
      <c r="AU92" s="87" t="s">
        <v>62</v>
      </c>
      <c r="AV92" s="87" t="s">
        <v>63</v>
      </c>
      <c r="AW92" s="87" t="s">
        <v>64</v>
      </c>
      <c r="AX92" s="87" t="s">
        <v>65</v>
      </c>
      <c r="AY92" s="87" t="s">
        <v>66</v>
      </c>
      <c r="AZ92" s="87" t="s">
        <v>67</v>
      </c>
      <c r="BA92" s="87" t="s">
        <v>68</v>
      </c>
      <c r="BB92" s="87" t="s">
        <v>69</v>
      </c>
      <c r="BC92" s="87" t="s">
        <v>70</v>
      </c>
      <c r="BD92" s="88" t="s">
        <v>71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72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ROUND(SUM(AG95:AG97),2)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ROUND(SUM(AS95:AS97),2)</f>
        <v>0</v>
      </c>
      <c r="AT94" s="99">
        <f>ROUND(SUM(AV94:AW94),2)</f>
        <v>0</v>
      </c>
      <c r="AU94" s="100">
        <f>ROUND(SUM(AU95:AU97),5)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ROUND(SUM(AZ95:AZ97),2)</f>
        <v>0</v>
      </c>
      <c r="BA94" s="99">
        <f>ROUND(SUM(BA95:BA97),2)</f>
        <v>0</v>
      </c>
      <c r="BB94" s="99">
        <f>ROUND(SUM(BB95:BB97),2)</f>
        <v>0</v>
      </c>
      <c r="BC94" s="99">
        <f>ROUND(SUM(BC95:BC97),2)</f>
        <v>0</v>
      </c>
      <c r="BD94" s="101">
        <f>ROUND(SUM(BD95:BD97),2)</f>
        <v>0</v>
      </c>
      <c r="BE94" s="6"/>
      <c r="BS94" s="102" t="s">
        <v>73</v>
      </c>
      <c r="BT94" s="102" t="s">
        <v>74</v>
      </c>
      <c r="BU94" s="103" t="s">
        <v>75</v>
      </c>
      <c r="BV94" s="102" t="s">
        <v>76</v>
      </c>
      <c r="BW94" s="102" t="s">
        <v>4</v>
      </c>
      <c r="BX94" s="102" t="s">
        <v>77</v>
      </c>
      <c r="CL94" s="102" t="s">
        <v>1</v>
      </c>
    </row>
    <row r="95" s="7" customFormat="1" ht="16.5" customHeight="1">
      <c r="A95" s="104" t="s">
        <v>78</v>
      </c>
      <c r="B95" s="105"/>
      <c r="C95" s="106"/>
      <c r="D95" s="107" t="s">
        <v>79</v>
      </c>
      <c r="E95" s="107"/>
      <c r="F95" s="107"/>
      <c r="G95" s="107"/>
      <c r="H95" s="107"/>
      <c r="I95" s="108"/>
      <c r="J95" s="107" t="s">
        <v>80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'00 - Vedlejší a ostatní n...'!J30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81</v>
      </c>
      <c r="AR95" s="105"/>
      <c r="AS95" s="111">
        <v>0</v>
      </c>
      <c r="AT95" s="112">
        <f>ROUND(SUM(AV95:AW95),2)</f>
        <v>0</v>
      </c>
      <c r="AU95" s="113">
        <f>'00 - Vedlejší a ostatní n...'!P117</f>
        <v>0</v>
      </c>
      <c r="AV95" s="112">
        <f>'00 - Vedlejší a ostatní n...'!J33</f>
        <v>0</v>
      </c>
      <c r="AW95" s="112">
        <f>'00 - Vedlejší a ostatní n...'!J34</f>
        <v>0</v>
      </c>
      <c r="AX95" s="112">
        <f>'00 - Vedlejší a ostatní n...'!J35</f>
        <v>0</v>
      </c>
      <c r="AY95" s="112">
        <f>'00 - Vedlejší a ostatní n...'!J36</f>
        <v>0</v>
      </c>
      <c r="AZ95" s="112">
        <f>'00 - Vedlejší a ostatní n...'!F33</f>
        <v>0</v>
      </c>
      <c r="BA95" s="112">
        <f>'00 - Vedlejší a ostatní n...'!F34</f>
        <v>0</v>
      </c>
      <c r="BB95" s="112">
        <f>'00 - Vedlejší a ostatní n...'!F35</f>
        <v>0</v>
      </c>
      <c r="BC95" s="112">
        <f>'00 - Vedlejší a ostatní n...'!F36</f>
        <v>0</v>
      </c>
      <c r="BD95" s="114">
        <f>'00 - Vedlejší a ostatní n...'!F37</f>
        <v>0</v>
      </c>
      <c r="BE95" s="7"/>
      <c r="BT95" s="115" t="s">
        <v>82</v>
      </c>
      <c r="BV95" s="115" t="s">
        <v>76</v>
      </c>
      <c r="BW95" s="115" t="s">
        <v>83</v>
      </c>
      <c r="BX95" s="115" t="s">
        <v>4</v>
      </c>
      <c r="CL95" s="115" t="s">
        <v>1</v>
      </c>
      <c r="CM95" s="115" t="s">
        <v>84</v>
      </c>
    </row>
    <row r="96" s="7" customFormat="1" ht="16.5" customHeight="1">
      <c r="A96" s="104" t="s">
        <v>78</v>
      </c>
      <c r="B96" s="105"/>
      <c r="C96" s="106"/>
      <c r="D96" s="107" t="s">
        <v>85</v>
      </c>
      <c r="E96" s="107"/>
      <c r="F96" s="107"/>
      <c r="G96" s="107"/>
      <c r="H96" s="107"/>
      <c r="I96" s="108"/>
      <c r="J96" s="107" t="s">
        <v>86</v>
      </c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9">
        <f>'SO 101 - Pozemní komunikace'!J30</f>
        <v>0</v>
      </c>
      <c r="AH96" s="108"/>
      <c r="AI96" s="108"/>
      <c r="AJ96" s="108"/>
      <c r="AK96" s="108"/>
      <c r="AL96" s="108"/>
      <c r="AM96" s="108"/>
      <c r="AN96" s="109">
        <f>SUM(AG96,AT96)</f>
        <v>0</v>
      </c>
      <c r="AO96" s="108"/>
      <c r="AP96" s="108"/>
      <c r="AQ96" s="110" t="s">
        <v>87</v>
      </c>
      <c r="AR96" s="105"/>
      <c r="AS96" s="111">
        <v>0</v>
      </c>
      <c r="AT96" s="112">
        <f>ROUND(SUM(AV96:AW96),2)</f>
        <v>0</v>
      </c>
      <c r="AU96" s="113">
        <f>'SO 101 - Pozemní komunikace'!P128</f>
        <v>0</v>
      </c>
      <c r="AV96" s="112">
        <f>'SO 101 - Pozemní komunikace'!J33</f>
        <v>0</v>
      </c>
      <c r="AW96" s="112">
        <f>'SO 101 - Pozemní komunikace'!J34</f>
        <v>0</v>
      </c>
      <c r="AX96" s="112">
        <f>'SO 101 - Pozemní komunikace'!J35</f>
        <v>0</v>
      </c>
      <c r="AY96" s="112">
        <f>'SO 101 - Pozemní komunikace'!J36</f>
        <v>0</v>
      </c>
      <c r="AZ96" s="112">
        <f>'SO 101 - Pozemní komunikace'!F33</f>
        <v>0</v>
      </c>
      <c r="BA96" s="112">
        <f>'SO 101 - Pozemní komunikace'!F34</f>
        <v>0</v>
      </c>
      <c r="BB96" s="112">
        <f>'SO 101 - Pozemní komunikace'!F35</f>
        <v>0</v>
      </c>
      <c r="BC96" s="112">
        <f>'SO 101 - Pozemní komunikace'!F36</f>
        <v>0</v>
      </c>
      <c r="BD96" s="114">
        <f>'SO 101 - Pozemní komunikace'!F37</f>
        <v>0</v>
      </c>
      <c r="BE96" s="7"/>
      <c r="BT96" s="115" t="s">
        <v>82</v>
      </c>
      <c r="BV96" s="115" t="s">
        <v>76</v>
      </c>
      <c r="BW96" s="115" t="s">
        <v>88</v>
      </c>
      <c r="BX96" s="115" t="s">
        <v>4</v>
      </c>
      <c r="CL96" s="115" t="s">
        <v>1</v>
      </c>
      <c r="CM96" s="115" t="s">
        <v>84</v>
      </c>
    </row>
    <row r="97" s="7" customFormat="1" ht="16.5" customHeight="1">
      <c r="A97" s="104" t="s">
        <v>78</v>
      </c>
      <c r="B97" s="105"/>
      <c r="C97" s="106"/>
      <c r="D97" s="107" t="s">
        <v>89</v>
      </c>
      <c r="E97" s="107"/>
      <c r="F97" s="107"/>
      <c r="G97" s="107"/>
      <c r="H97" s="107"/>
      <c r="I97" s="108"/>
      <c r="J97" s="107" t="s">
        <v>90</v>
      </c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9">
        <f>'SO 401 - Veřejné osvětlení'!J30</f>
        <v>0</v>
      </c>
      <c r="AH97" s="108"/>
      <c r="AI97" s="108"/>
      <c r="AJ97" s="108"/>
      <c r="AK97" s="108"/>
      <c r="AL97" s="108"/>
      <c r="AM97" s="108"/>
      <c r="AN97" s="109">
        <f>SUM(AG97,AT97)</f>
        <v>0</v>
      </c>
      <c r="AO97" s="108"/>
      <c r="AP97" s="108"/>
      <c r="AQ97" s="110" t="s">
        <v>87</v>
      </c>
      <c r="AR97" s="105"/>
      <c r="AS97" s="116">
        <v>0</v>
      </c>
      <c r="AT97" s="117">
        <f>ROUND(SUM(AV97:AW97),2)</f>
        <v>0</v>
      </c>
      <c r="AU97" s="118">
        <f>'SO 401 - Veřejné osvětlení'!P124</f>
        <v>0</v>
      </c>
      <c r="AV97" s="117">
        <f>'SO 401 - Veřejné osvětlení'!J33</f>
        <v>0</v>
      </c>
      <c r="AW97" s="117">
        <f>'SO 401 - Veřejné osvětlení'!J34</f>
        <v>0</v>
      </c>
      <c r="AX97" s="117">
        <f>'SO 401 - Veřejné osvětlení'!J35</f>
        <v>0</v>
      </c>
      <c r="AY97" s="117">
        <f>'SO 401 - Veřejné osvětlení'!J36</f>
        <v>0</v>
      </c>
      <c r="AZ97" s="117">
        <f>'SO 401 - Veřejné osvětlení'!F33</f>
        <v>0</v>
      </c>
      <c r="BA97" s="117">
        <f>'SO 401 - Veřejné osvětlení'!F34</f>
        <v>0</v>
      </c>
      <c r="BB97" s="117">
        <f>'SO 401 - Veřejné osvětlení'!F35</f>
        <v>0</v>
      </c>
      <c r="BC97" s="117">
        <f>'SO 401 - Veřejné osvětlení'!F36</f>
        <v>0</v>
      </c>
      <c r="BD97" s="119">
        <f>'SO 401 - Veřejné osvětlení'!F37</f>
        <v>0</v>
      </c>
      <c r="BE97" s="7"/>
      <c r="BT97" s="115" t="s">
        <v>82</v>
      </c>
      <c r="BV97" s="115" t="s">
        <v>76</v>
      </c>
      <c r="BW97" s="115" t="s">
        <v>91</v>
      </c>
      <c r="BX97" s="115" t="s">
        <v>4</v>
      </c>
      <c r="CL97" s="115" t="s">
        <v>1</v>
      </c>
      <c r="CM97" s="115" t="s">
        <v>84</v>
      </c>
    </row>
    <row r="98" s="2" customFormat="1" ht="30" customHeight="1">
      <c r="A98" s="38"/>
      <c r="B98" s="39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9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39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0 - Vedlejší a ostatní n...'!C2" display="/"/>
    <hyperlink ref="A96" location="'SO 101 - Pozemní komunikace'!C2" display="/"/>
    <hyperlink ref="A97" location="'SO 401 - Veřejné osvět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84</v>
      </c>
    </row>
    <row r="4" s="1" customFormat="1" ht="24.96" customHeight="1">
      <c r="B4" s="22"/>
      <c r="D4" s="23" t="s">
        <v>92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1" t="str">
        <f>'Rekapitulace stavby'!K6</f>
        <v>Rekonstrukce ulice Švermova mezi ulicemi Ke Koupališti a Třída Míru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93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94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7. 8. 2023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27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27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27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34</v>
      </c>
      <c r="E30" s="38"/>
      <c r="F30" s="38"/>
      <c r="G30" s="38"/>
      <c r="H30" s="38"/>
      <c r="I30" s="38"/>
      <c r="J30" s="96">
        <f>ROUND(J117,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36</v>
      </c>
      <c r="G32" s="38"/>
      <c r="H32" s="38"/>
      <c r="I32" s="43" t="s">
        <v>35</v>
      </c>
      <c r="J32" s="43" t="s">
        <v>37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38</v>
      </c>
      <c r="E33" s="32" t="s">
        <v>39</v>
      </c>
      <c r="F33" s="127">
        <f>ROUND((SUM(BE117:BE123)),  2)</f>
        <v>0</v>
      </c>
      <c r="G33" s="38"/>
      <c r="H33" s="38"/>
      <c r="I33" s="128">
        <v>0.20999999999999999</v>
      </c>
      <c r="J33" s="127">
        <f>ROUND(((SUM(BE117:BE123))*I33),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40</v>
      </c>
      <c r="F34" s="127">
        <f>ROUND((SUM(BF117:BF123)),  2)</f>
        <v>0</v>
      </c>
      <c r="G34" s="38"/>
      <c r="H34" s="38"/>
      <c r="I34" s="128">
        <v>0.14999999999999999</v>
      </c>
      <c r="J34" s="127">
        <f>ROUND(((SUM(BF117:BF123))*I34),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41</v>
      </c>
      <c r="F35" s="127">
        <f>ROUND((SUM(BG117:BG123)),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42</v>
      </c>
      <c r="F36" s="127">
        <f>ROUND((SUM(BH117:BH123)),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43</v>
      </c>
      <c r="F37" s="127">
        <f>ROUND((SUM(BI117:BI123)),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44</v>
      </c>
      <c r="E39" s="81"/>
      <c r="F39" s="81"/>
      <c r="G39" s="131" t="s">
        <v>45</v>
      </c>
      <c r="H39" s="132" t="s">
        <v>46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47</v>
      </c>
      <c r="E50" s="57"/>
      <c r="F50" s="57"/>
      <c r="G50" s="56" t="s">
        <v>48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49</v>
      </c>
      <c r="E61" s="41"/>
      <c r="F61" s="135" t="s">
        <v>50</v>
      </c>
      <c r="G61" s="58" t="s">
        <v>49</v>
      </c>
      <c r="H61" s="41"/>
      <c r="I61" s="41"/>
      <c r="J61" s="136" t="s">
        <v>50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51</v>
      </c>
      <c r="E65" s="59"/>
      <c r="F65" s="59"/>
      <c r="G65" s="56" t="s">
        <v>52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49</v>
      </c>
      <c r="E76" s="41"/>
      <c r="F76" s="135" t="s">
        <v>50</v>
      </c>
      <c r="G76" s="58" t="s">
        <v>49</v>
      </c>
      <c r="H76" s="41"/>
      <c r="I76" s="41"/>
      <c r="J76" s="136" t="s">
        <v>50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1" t="str">
        <f>E7</f>
        <v>Rekonstrukce ulice Švermova mezi ulicemi Ke Koupališti a Třída Míru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00 - Vedlejší a ostatní náklady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Beroun</v>
      </c>
      <c r="G89" s="38"/>
      <c r="H89" s="38"/>
      <c r="I89" s="32" t="s">
        <v>22</v>
      </c>
      <c r="J89" s="69" t="str">
        <f>IF(J12="","",J12)</f>
        <v>7. 8. 2023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96</v>
      </c>
      <c r="D94" s="129"/>
      <c r="E94" s="129"/>
      <c r="F94" s="129"/>
      <c r="G94" s="129"/>
      <c r="H94" s="129"/>
      <c r="I94" s="129"/>
      <c r="J94" s="138" t="s">
        <v>97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98</v>
      </c>
      <c r="D96" s="38"/>
      <c r="E96" s="38"/>
      <c r="F96" s="38"/>
      <c r="G96" s="38"/>
      <c r="H96" s="38"/>
      <c r="I96" s="38"/>
      <c r="J96" s="96">
        <f>J117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99</v>
      </c>
    </row>
    <row r="97" s="9" customFormat="1" ht="24.96" customHeight="1">
      <c r="A97" s="9"/>
      <c r="B97" s="140"/>
      <c r="C97" s="9"/>
      <c r="D97" s="141" t="s">
        <v>100</v>
      </c>
      <c r="E97" s="142"/>
      <c r="F97" s="142"/>
      <c r="G97" s="142"/>
      <c r="H97" s="142"/>
      <c r="I97" s="142"/>
      <c r="J97" s="143">
        <f>J118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38"/>
      <c r="D98" s="38"/>
      <c r="E98" s="38"/>
      <c r="F98" s="38"/>
      <c r="G98" s="38"/>
      <c r="H98" s="38"/>
      <c r="I98" s="38"/>
      <c r="J98" s="38"/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55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101</v>
      </c>
      <c r="D104" s="38"/>
      <c r="E104" s="38"/>
      <c r="F104" s="38"/>
      <c r="G104" s="38"/>
      <c r="H104" s="38"/>
      <c r="I104" s="38"/>
      <c r="J104" s="38"/>
      <c r="K104" s="38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38"/>
      <c r="D105" s="38"/>
      <c r="E105" s="38"/>
      <c r="F105" s="38"/>
      <c r="G105" s="38"/>
      <c r="H105" s="38"/>
      <c r="I105" s="38"/>
      <c r="J105" s="38"/>
      <c r="K105" s="38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38"/>
      <c r="D107" s="38"/>
      <c r="E107" s="121" t="str">
        <f>E7</f>
        <v>Rekonstrukce ulice Švermova mezi ulicemi Ke Koupališti a Třída Míru</v>
      </c>
      <c r="F107" s="32"/>
      <c r="G107" s="32"/>
      <c r="H107" s="32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93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38"/>
      <c r="D109" s="38"/>
      <c r="E109" s="67" t="str">
        <f>E9</f>
        <v>00 - Vedlejší a ostatní náklady</v>
      </c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38"/>
      <c r="E111" s="38"/>
      <c r="F111" s="27" t="str">
        <f>F12</f>
        <v>Beroun</v>
      </c>
      <c r="G111" s="38"/>
      <c r="H111" s="38"/>
      <c r="I111" s="32" t="s">
        <v>22</v>
      </c>
      <c r="J111" s="69" t="str">
        <f>IF(J12="","",J12)</f>
        <v>7. 8. 2023</v>
      </c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38"/>
      <c r="E113" s="38"/>
      <c r="F113" s="27" t="str">
        <f>E15</f>
        <v xml:space="preserve"> </v>
      </c>
      <c r="G113" s="38"/>
      <c r="H113" s="38"/>
      <c r="I113" s="32" t="s">
        <v>30</v>
      </c>
      <c r="J113" s="36" t="str">
        <f>E21</f>
        <v xml:space="preserve"> </v>
      </c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38"/>
      <c r="E114" s="38"/>
      <c r="F114" s="27" t="str">
        <f>IF(E18="","",E18)</f>
        <v>Vyplň údaj</v>
      </c>
      <c r="G114" s="38"/>
      <c r="H114" s="38"/>
      <c r="I114" s="32" t="s">
        <v>32</v>
      </c>
      <c r="J114" s="36" t="str">
        <f>E24</f>
        <v xml:space="preserve"> </v>
      </c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44"/>
      <c r="B116" s="145"/>
      <c r="C116" s="146" t="s">
        <v>102</v>
      </c>
      <c r="D116" s="147" t="s">
        <v>59</v>
      </c>
      <c r="E116" s="147" t="s">
        <v>55</v>
      </c>
      <c r="F116" s="147" t="s">
        <v>56</v>
      </c>
      <c r="G116" s="147" t="s">
        <v>103</v>
      </c>
      <c r="H116" s="147" t="s">
        <v>104</v>
      </c>
      <c r="I116" s="147" t="s">
        <v>105</v>
      </c>
      <c r="J116" s="148" t="s">
        <v>97</v>
      </c>
      <c r="K116" s="149" t="s">
        <v>106</v>
      </c>
      <c r="L116" s="150"/>
      <c r="M116" s="86" t="s">
        <v>1</v>
      </c>
      <c r="N116" s="87" t="s">
        <v>38</v>
      </c>
      <c r="O116" s="87" t="s">
        <v>107</v>
      </c>
      <c r="P116" s="87" t="s">
        <v>108</v>
      </c>
      <c r="Q116" s="87" t="s">
        <v>109</v>
      </c>
      <c r="R116" s="87" t="s">
        <v>110</v>
      </c>
      <c r="S116" s="87" t="s">
        <v>111</v>
      </c>
      <c r="T116" s="88" t="s">
        <v>112</v>
      </c>
      <c r="U116" s="144"/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</row>
    <row r="117" s="2" customFormat="1" ht="22.8" customHeight="1">
      <c r="A117" s="38"/>
      <c r="B117" s="39"/>
      <c r="C117" s="93" t="s">
        <v>113</v>
      </c>
      <c r="D117" s="38"/>
      <c r="E117" s="38"/>
      <c r="F117" s="38"/>
      <c r="G117" s="38"/>
      <c r="H117" s="38"/>
      <c r="I117" s="38"/>
      <c r="J117" s="151">
        <f>BK117</f>
        <v>0</v>
      </c>
      <c r="K117" s="38"/>
      <c r="L117" s="39"/>
      <c r="M117" s="89"/>
      <c r="N117" s="73"/>
      <c r="O117" s="90"/>
      <c r="P117" s="152">
        <f>P118</f>
        <v>0</v>
      </c>
      <c r="Q117" s="90"/>
      <c r="R117" s="152">
        <f>R118</f>
        <v>0</v>
      </c>
      <c r="S117" s="90"/>
      <c r="T117" s="153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9" t="s">
        <v>73</v>
      </c>
      <c r="AU117" s="19" t="s">
        <v>99</v>
      </c>
      <c r="BK117" s="154">
        <f>BK118</f>
        <v>0</v>
      </c>
    </row>
    <row r="118" s="11" customFormat="1" ht="25.92" customHeight="1">
      <c r="A118" s="11"/>
      <c r="B118" s="155"/>
      <c r="C118" s="11"/>
      <c r="D118" s="156" t="s">
        <v>73</v>
      </c>
      <c r="E118" s="157" t="s">
        <v>114</v>
      </c>
      <c r="F118" s="157" t="s">
        <v>115</v>
      </c>
      <c r="G118" s="11"/>
      <c r="H118" s="11"/>
      <c r="I118" s="158"/>
      <c r="J118" s="159">
        <f>BK118</f>
        <v>0</v>
      </c>
      <c r="K118" s="11"/>
      <c r="L118" s="155"/>
      <c r="M118" s="160"/>
      <c r="N118" s="161"/>
      <c r="O118" s="161"/>
      <c r="P118" s="162">
        <f>SUM(P119:P123)</f>
        <v>0</v>
      </c>
      <c r="Q118" s="161"/>
      <c r="R118" s="162">
        <f>SUM(R119:R123)</f>
        <v>0</v>
      </c>
      <c r="S118" s="161"/>
      <c r="T118" s="163">
        <f>SUM(T119:T123)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56" t="s">
        <v>116</v>
      </c>
      <c r="AT118" s="164" t="s">
        <v>73</v>
      </c>
      <c r="AU118" s="164" t="s">
        <v>74</v>
      </c>
      <c r="AY118" s="156" t="s">
        <v>117</v>
      </c>
      <c r="BK118" s="165">
        <f>SUM(BK119:BK123)</f>
        <v>0</v>
      </c>
    </row>
    <row r="119" s="2" customFormat="1" ht="24.15" customHeight="1">
      <c r="A119" s="38"/>
      <c r="B119" s="166"/>
      <c r="C119" s="167" t="s">
        <v>82</v>
      </c>
      <c r="D119" s="167" t="s">
        <v>118</v>
      </c>
      <c r="E119" s="168" t="s">
        <v>119</v>
      </c>
      <c r="F119" s="169" t="s">
        <v>120</v>
      </c>
      <c r="G119" s="170" t="s">
        <v>121</v>
      </c>
      <c r="H119" s="171">
        <v>1</v>
      </c>
      <c r="I119" s="172"/>
      <c r="J119" s="173">
        <f>ROUND(I119*H119,2)</f>
        <v>0</v>
      </c>
      <c r="K119" s="174"/>
      <c r="L119" s="39"/>
      <c r="M119" s="175" t="s">
        <v>1</v>
      </c>
      <c r="N119" s="176" t="s">
        <v>39</v>
      </c>
      <c r="O119" s="77"/>
      <c r="P119" s="177">
        <f>O119*H119</f>
        <v>0</v>
      </c>
      <c r="Q119" s="177">
        <v>0</v>
      </c>
      <c r="R119" s="177">
        <f>Q119*H119</f>
        <v>0</v>
      </c>
      <c r="S119" s="177">
        <v>0</v>
      </c>
      <c r="T119" s="17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79" t="s">
        <v>122</v>
      </c>
      <c r="AT119" s="179" t="s">
        <v>118</v>
      </c>
      <c r="AU119" s="179" t="s">
        <v>82</v>
      </c>
      <c r="AY119" s="19" t="s">
        <v>117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9" t="s">
        <v>82</v>
      </c>
      <c r="BK119" s="180">
        <f>ROUND(I119*H119,2)</f>
        <v>0</v>
      </c>
      <c r="BL119" s="19" t="s">
        <v>122</v>
      </c>
      <c r="BM119" s="179" t="s">
        <v>123</v>
      </c>
    </row>
    <row r="120" s="2" customFormat="1" ht="24.15" customHeight="1">
      <c r="A120" s="38"/>
      <c r="B120" s="166"/>
      <c r="C120" s="167" t="s">
        <v>84</v>
      </c>
      <c r="D120" s="167" t="s">
        <v>118</v>
      </c>
      <c r="E120" s="168" t="s">
        <v>124</v>
      </c>
      <c r="F120" s="169" t="s">
        <v>125</v>
      </c>
      <c r="G120" s="170" t="s">
        <v>121</v>
      </c>
      <c r="H120" s="171">
        <v>1</v>
      </c>
      <c r="I120" s="172"/>
      <c r="J120" s="173">
        <f>ROUND(I120*H120,2)</f>
        <v>0</v>
      </c>
      <c r="K120" s="174"/>
      <c r="L120" s="39"/>
      <c r="M120" s="175" t="s">
        <v>1</v>
      </c>
      <c r="N120" s="176" t="s">
        <v>39</v>
      </c>
      <c r="O120" s="77"/>
      <c r="P120" s="177">
        <f>O120*H120</f>
        <v>0</v>
      </c>
      <c r="Q120" s="177">
        <v>0</v>
      </c>
      <c r="R120" s="177">
        <f>Q120*H120</f>
        <v>0</v>
      </c>
      <c r="S120" s="177">
        <v>0</v>
      </c>
      <c r="T120" s="17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79" t="s">
        <v>122</v>
      </c>
      <c r="AT120" s="179" t="s">
        <v>118</v>
      </c>
      <c r="AU120" s="179" t="s">
        <v>82</v>
      </c>
      <c r="AY120" s="19" t="s">
        <v>117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9" t="s">
        <v>82</v>
      </c>
      <c r="BK120" s="180">
        <f>ROUND(I120*H120,2)</f>
        <v>0</v>
      </c>
      <c r="BL120" s="19" t="s">
        <v>122</v>
      </c>
      <c r="BM120" s="179" t="s">
        <v>126</v>
      </c>
    </row>
    <row r="121" s="2" customFormat="1" ht="21.75" customHeight="1">
      <c r="A121" s="38"/>
      <c r="B121" s="166"/>
      <c r="C121" s="167" t="s">
        <v>127</v>
      </c>
      <c r="D121" s="167" t="s">
        <v>118</v>
      </c>
      <c r="E121" s="168" t="s">
        <v>128</v>
      </c>
      <c r="F121" s="169" t="s">
        <v>129</v>
      </c>
      <c r="G121" s="170" t="s">
        <v>121</v>
      </c>
      <c r="H121" s="171">
        <v>1</v>
      </c>
      <c r="I121" s="172"/>
      <c r="J121" s="173">
        <f>ROUND(I121*H121,2)</f>
        <v>0</v>
      </c>
      <c r="K121" s="174"/>
      <c r="L121" s="39"/>
      <c r="M121" s="175" t="s">
        <v>1</v>
      </c>
      <c r="N121" s="176" t="s">
        <v>39</v>
      </c>
      <c r="O121" s="77"/>
      <c r="P121" s="177">
        <f>O121*H121</f>
        <v>0</v>
      </c>
      <c r="Q121" s="177">
        <v>0</v>
      </c>
      <c r="R121" s="177">
        <f>Q121*H121</f>
        <v>0</v>
      </c>
      <c r="S121" s="177">
        <v>0</v>
      </c>
      <c r="T121" s="17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79" t="s">
        <v>122</v>
      </c>
      <c r="AT121" s="179" t="s">
        <v>118</v>
      </c>
      <c r="AU121" s="179" t="s">
        <v>82</v>
      </c>
      <c r="AY121" s="19" t="s">
        <v>117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19" t="s">
        <v>82</v>
      </c>
      <c r="BK121" s="180">
        <f>ROUND(I121*H121,2)</f>
        <v>0</v>
      </c>
      <c r="BL121" s="19" t="s">
        <v>122</v>
      </c>
      <c r="BM121" s="179" t="s">
        <v>130</v>
      </c>
    </row>
    <row r="122" s="2" customFormat="1" ht="16.5" customHeight="1">
      <c r="A122" s="38"/>
      <c r="B122" s="166"/>
      <c r="C122" s="167" t="s">
        <v>122</v>
      </c>
      <c r="D122" s="167" t="s">
        <v>118</v>
      </c>
      <c r="E122" s="168" t="s">
        <v>131</v>
      </c>
      <c r="F122" s="169" t="s">
        <v>132</v>
      </c>
      <c r="G122" s="170" t="s">
        <v>121</v>
      </c>
      <c r="H122" s="171">
        <v>1</v>
      </c>
      <c r="I122" s="172"/>
      <c r="J122" s="173">
        <f>ROUND(I122*H122,2)</f>
        <v>0</v>
      </c>
      <c r="K122" s="174"/>
      <c r="L122" s="39"/>
      <c r="M122" s="175" t="s">
        <v>1</v>
      </c>
      <c r="N122" s="176" t="s">
        <v>39</v>
      </c>
      <c r="O122" s="77"/>
      <c r="P122" s="177">
        <f>O122*H122</f>
        <v>0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79" t="s">
        <v>122</v>
      </c>
      <c r="AT122" s="179" t="s">
        <v>118</v>
      </c>
      <c r="AU122" s="179" t="s">
        <v>82</v>
      </c>
      <c r="AY122" s="19" t="s">
        <v>117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9" t="s">
        <v>82</v>
      </c>
      <c r="BK122" s="180">
        <f>ROUND(I122*H122,2)</f>
        <v>0</v>
      </c>
      <c r="BL122" s="19" t="s">
        <v>122</v>
      </c>
      <c r="BM122" s="179" t="s">
        <v>133</v>
      </c>
    </row>
    <row r="123" s="2" customFormat="1" ht="24.15" customHeight="1">
      <c r="A123" s="38"/>
      <c r="B123" s="166"/>
      <c r="C123" s="167" t="s">
        <v>116</v>
      </c>
      <c r="D123" s="167" t="s">
        <v>118</v>
      </c>
      <c r="E123" s="168" t="s">
        <v>134</v>
      </c>
      <c r="F123" s="169" t="s">
        <v>135</v>
      </c>
      <c r="G123" s="170" t="s">
        <v>121</v>
      </c>
      <c r="H123" s="171">
        <v>1</v>
      </c>
      <c r="I123" s="172"/>
      <c r="J123" s="173">
        <f>ROUND(I123*H123,2)</f>
        <v>0</v>
      </c>
      <c r="K123" s="174"/>
      <c r="L123" s="39"/>
      <c r="M123" s="181" t="s">
        <v>1</v>
      </c>
      <c r="N123" s="182" t="s">
        <v>39</v>
      </c>
      <c r="O123" s="183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79" t="s">
        <v>122</v>
      </c>
      <c r="AT123" s="179" t="s">
        <v>118</v>
      </c>
      <c r="AU123" s="179" t="s">
        <v>82</v>
      </c>
      <c r="AY123" s="19" t="s">
        <v>117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9" t="s">
        <v>82</v>
      </c>
      <c r="BK123" s="180">
        <f>ROUND(I123*H123,2)</f>
        <v>0</v>
      </c>
      <c r="BL123" s="19" t="s">
        <v>122</v>
      </c>
      <c r="BM123" s="179" t="s">
        <v>136</v>
      </c>
    </row>
    <row r="124" s="2" customFormat="1" ht="6.96" customHeight="1">
      <c r="A124" s="38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39"/>
      <c r="M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</sheetData>
  <autoFilter ref="C116:K12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  <c r="AZ2" s="186" t="s">
        <v>137</v>
      </c>
      <c r="BA2" s="186" t="s">
        <v>1</v>
      </c>
      <c r="BB2" s="186" t="s">
        <v>1</v>
      </c>
      <c r="BC2" s="186" t="s">
        <v>138</v>
      </c>
      <c r="BD2" s="186" t="s">
        <v>84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84</v>
      </c>
      <c r="AZ3" s="186" t="s">
        <v>139</v>
      </c>
      <c r="BA3" s="186" t="s">
        <v>1</v>
      </c>
      <c r="BB3" s="186" t="s">
        <v>1</v>
      </c>
      <c r="BC3" s="186" t="s">
        <v>140</v>
      </c>
      <c r="BD3" s="186" t="s">
        <v>84</v>
      </c>
    </row>
    <row r="4" s="1" customFormat="1" ht="24.96" customHeight="1">
      <c r="B4" s="22"/>
      <c r="D4" s="23" t="s">
        <v>92</v>
      </c>
      <c r="L4" s="22"/>
      <c r="M4" s="120" t="s">
        <v>10</v>
      </c>
      <c r="AT4" s="19" t="s">
        <v>3</v>
      </c>
      <c r="AZ4" s="186" t="s">
        <v>141</v>
      </c>
      <c r="BA4" s="186" t="s">
        <v>1</v>
      </c>
      <c r="BB4" s="186" t="s">
        <v>1</v>
      </c>
      <c r="BC4" s="186" t="s">
        <v>142</v>
      </c>
      <c r="BD4" s="186" t="s">
        <v>84</v>
      </c>
    </row>
    <row r="5" s="1" customFormat="1" ht="6.96" customHeight="1">
      <c r="B5" s="22"/>
      <c r="L5" s="22"/>
      <c r="AZ5" s="186" t="s">
        <v>143</v>
      </c>
      <c r="BA5" s="186" t="s">
        <v>1</v>
      </c>
      <c r="BB5" s="186" t="s">
        <v>1</v>
      </c>
      <c r="BC5" s="186" t="s">
        <v>144</v>
      </c>
      <c r="BD5" s="186" t="s">
        <v>84</v>
      </c>
    </row>
    <row r="6" s="1" customFormat="1" ht="12" customHeight="1">
      <c r="B6" s="22"/>
      <c r="D6" s="32" t="s">
        <v>16</v>
      </c>
      <c r="L6" s="22"/>
      <c r="AZ6" s="186" t="s">
        <v>145</v>
      </c>
      <c r="BA6" s="186" t="s">
        <v>1</v>
      </c>
      <c r="BB6" s="186" t="s">
        <v>1</v>
      </c>
      <c r="BC6" s="186" t="s">
        <v>146</v>
      </c>
      <c r="BD6" s="186" t="s">
        <v>84</v>
      </c>
    </row>
    <row r="7" s="1" customFormat="1" ht="26.25" customHeight="1">
      <c r="B7" s="22"/>
      <c r="E7" s="121" t="str">
        <f>'Rekapitulace stavby'!K6</f>
        <v>Rekonstrukce ulice Švermova mezi ulicemi Ke Koupališti a Třída Míru</v>
      </c>
      <c r="F7" s="32"/>
      <c r="G7" s="32"/>
      <c r="H7" s="32"/>
      <c r="L7" s="22"/>
      <c r="AZ7" s="186" t="s">
        <v>147</v>
      </c>
      <c r="BA7" s="186" t="s">
        <v>1</v>
      </c>
      <c r="BB7" s="186" t="s">
        <v>1</v>
      </c>
      <c r="BC7" s="186" t="s">
        <v>148</v>
      </c>
      <c r="BD7" s="186" t="s">
        <v>84</v>
      </c>
    </row>
    <row r="8" s="2" customFormat="1" ht="12" customHeight="1">
      <c r="A8" s="38"/>
      <c r="B8" s="39"/>
      <c r="C8" s="38"/>
      <c r="D8" s="32" t="s">
        <v>93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86" t="s">
        <v>149</v>
      </c>
      <c r="BA8" s="186" t="s">
        <v>149</v>
      </c>
      <c r="BB8" s="186" t="s">
        <v>1</v>
      </c>
      <c r="BC8" s="186" t="s">
        <v>150</v>
      </c>
      <c r="BD8" s="186" t="s">
        <v>84</v>
      </c>
    </row>
    <row r="9" s="2" customFormat="1" ht="16.5" customHeight="1">
      <c r="A9" s="38"/>
      <c r="B9" s="39"/>
      <c r="C9" s="38"/>
      <c r="D9" s="38"/>
      <c r="E9" s="67" t="s">
        <v>151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86" t="s">
        <v>152</v>
      </c>
      <c r="BA9" s="186" t="s">
        <v>1</v>
      </c>
      <c r="BB9" s="186" t="s">
        <v>1</v>
      </c>
      <c r="BC9" s="186" t="s">
        <v>153</v>
      </c>
      <c r="BD9" s="186" t="s">
        <v>84</v>
      </c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86" t="s">
        <v>154</v>
      </c>
      <c r="BA10" s="186" t="s">
        <v>1</v>
      </c>
      <c r="BB10" s="186" t="s">
        <v>1</v>
      </c>
      <c r="BC10" s="186" t="s">
        <v>155</v>
      </c>
      <c r="BD10" s="186" t="s">
        <v>84</v>
      </c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86" t="s">
        <v>156</v>
      </c>
      <c r="BA11" s="186" t="s">
        <v>1</v>
      </c>
      <c r="BB11" s="186" t="s">
        <v>1</v>
      </c>
      <c r="BC11" s="186" t="s">
        <v>157</v>
      </c>
      <c r="BD11" s="186" t="s">
        <v>84</v>
      </c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7. 8. 2023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86" t="s">
        <v>158</v>
      </c>
      <c r="BA12" s="186" t="s">
        <v>1</v>
      </c>
      <c r="BB12" s="186" t="s">
        <v>1</v>
      </c>
      <c r="BC12" s="186" t="s">
        <v>159</v>
      </c>
      <c r="BD12" s="186" t="s">
        <v>84</v>
      </c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86" t="s">
        <v>160</v>
      </c>
      <c r="BA13" s="186" t="s">
        <v>1</v>
      </c>
      <c r="BB13" s="186" t="s">
        <v>1</v>
      </c>
      <c r="BC13" s="186" t="s">
        <v>161</v>
      </c>
      <c r="BD13" s="186" t="s">
        <v>84</v>
      </c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86" t="s">
        <v>162</v>
      </c>
      <c r="BA14" s="186" t="s">
        <v>1</v>
      </c>
      <c r="BB14" s="186" t="s">
        <v>1</v>
      </c>
      <c r="BC14" s="186" t="s">
        <v>163</v>
      </c>
      <c r="BD14" s="186" t="s">
        <v>84</v>
      </c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27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86" t="s">
        <v>164</v>
      </c>
      <c r="BA15" s="186" t="s">
        <v>1</v>
      </c>
      <c r="BB15" s="186" t="s">
        <v>1</v>
      </c>
      <c r="BC15" s="186" t="s">
        <v>165</v>
      </c>
      <c r="BD15" s="186" t="s">
        <v>84</v>
      </c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86" t="s">
        <v>166</v>
      </c>
      <c r="BA16" s="186" t="s">
        <v>1</v>
      </c>
      <c r="BB16" s="186" t="s">
        <v>1</v>
      </c>
      <c r="BC16" s="186" t="s">
        <v>167</v>
      </c>
      <c r="BD16" s="186" t="s">
        <v>84</v>
      </c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86" t="s">
        <v>168</v>
      </c>
      <c r="BA17" s="186" t="s">
        <v>1</v>
      </c>
      <c r="BB17" s="186" t="s">
        <v>1</v>
      </c>
      <c r="BC17" s="186" t="s">
        <v>169</v>
      </c>
      <c r="BD17" s="186" t="s">
        <v>84</v>
      </c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86" t="s">
        <v>170</v>
      </c>
      <c r="BA18" s="186" t="s">
        <v>1</v>
      </c>
      <c r="BB18" s="186" t="s">
        <v>1</v>
      </c>
      <c r="BC18" s="186" t="s">
        <v>171</v>
      </c>
      <c r="BD18" s="186" t="s">
        <v>84</v>
      </c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86" t="s">
        <v>172</v>
      </c>
      <c r="BA19" s="186" t="s">
        <v>1</v>
      </c>
      <c r="BB19" s="186" t="s">
        <v>1</v>
      </c>
      <c r="BC19" s="186" t="s">
        <v>173</v>
      </c>
      <c r="BD19" s="186" t="s">
        <v>84</v>
      </c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Z20" s="186" t="s">
        <v>174</v>
      </c>
      <c r="BA20" s="186" t="s">
        <v>1</v>
      </c>
      <c r="BB20" s="186" t="s">
        <v>1</v>
      </c>
      <c r="BC20" s="186" t="s">
        <v>175</v>
      </c>
      <c r="BD20" s="186" t="s">
        <v>84</v>
      </c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27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Z21" s="186" t="s">
        <v>176</v>
      </c>
      <c r="BA21" s="186" t="s">
        <v>1</v>
      </c>
      <c r="BB21" s="186" t="s">
        <v>1</v>
      </c>
      <c r="BC21" s="186" t="s">
        <v>177</v>
      </c>
      <c r="BD21" s="186" t="s">
        <v>84</v>
      </c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27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34</v>
      </c>
      <c r="E30" s="38"/>
      <c r="F30" s="38"/>
      <c r="G30" s="38"/>
      <c r="H30" s="38"/>
      <c r="I30" s="38"/>
      <c r="J30" s="96">
        <f>ROUND(J128,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36</v>
      </c>
      <c r="G32" s="38"/>
      <c r="H32" s="38"/>
      <c r="I32" s="43" t="s">
        <v>35</v>
      </c>
      <c r="J32" s="43" t="s">
        <v>37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38</v>
      </c>
      <c r="E33" s="32" t="s">
        <v>39</v>
      </c>
      <c r="F33" s="127">
        <f>ROUND((SUM(BE128:BE391)),  2)</f>
        <v>0</v>
      </c>
      <c r="G33" s="38"/>
      <c r="H33" s="38"/>
      <c r="I33" s="128">
        <v>0.20999999999999999</v>
      </c>
      <c r="J33" s="127">
        <f>ROUND(((SUM(BE128:BE391))*I33),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40</v>
      </c>
      <c r="F34" s="127">
        <f>ROUND((SUM(BF128:BF391)),  2)</f>
        <v>0</v>
      </c>
      <c r="G34" s="38"/>
      <c r="H34" s="38"/>
      <c r="I34" s="128">
        <v>0.14999999999999999</v>
      </c>
      <c r="J34" s="127">
        <f>ROUND(((SUM(BF128:BF391))*I34),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41</v>
      </c>
      <c r="F35" s="127">
        <f>ROUND((SUM(BG128:BG391)),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42</v>
      </c>
      <c r="F36" s="127">
        <f>ROUND((SUM(BH128:BH391)),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43</v>
      </c>
      <c r="F37" s="127">
        <f>ROUND((SUM(BI128:BI391)),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44</v>
      </c>
      <c r="E39" s="81"/>
      <c r="F39" s="81"/>
      <c r="G39" s="131" t="s">
        <v>45</v>
      </c>
      <c r="H39" s="132" t="s">
        <v>46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47</v>
      </c>
      <c r="E50" s="57"/>
      <c r="F50" s="57"/>
      <c r="G50" s="56" t="s">
        <v>48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49</v>
      </c>
      <c r="E61" s="41"/>
      <c r="F61" s="135" t="s">
        <v>50</v>
      </c>
      <c r="G61" s="58" t="s">
        <v>49</v>
      </c>
      <c r="H61" s="41"/>
      <c r="I61" s="41"/>
      <c r="J61" s="136" t="s">
        <v>50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51</v>
      </c>
      <c r="E65" s="59"/>
      <c r="F65" s="59"/>
      <c r="G65" s="56" t="s">
        <v>52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49</v>
      </c>
      <c r="E76" s="41"/>
      <c r="F76" s="135" t="s">
        <v>50</v>
      </c>
      <c r="G76" s="58" t="s">
        <v>49</v>
      </c>
      <c r="H76" s="41"/>
      <c r="I76" s="41"/>
      <c r="J76" s="136" t="s">
        <v>50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1" t="str">
        <f>E7</f>
        <v>Rekonstrukce ulice Švermova mezi ulicemi Ke Koupališti a Třída Míru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101 - Pozemní komunikace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Beroun</v>
      </c>
      <c r="G89" s="38"/>
      <c r="H89" s="38"/>
      <c r="I89" s="32" t="s">
        <v>22</v>
      </c>
      <c r="J89" s="69" t="str">
        <f>IF(J12="","",J12)</f>
        <v>7. 8. 2023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96</v>
      </c>
      <c r="D94" s="129"/>
      <c r="E94" s="129"/>
      <c r="F94" s="129"/>
      <c r="G94" s="129"/>
      <c r="H94" s="129"/>
      <c r="I94" s="129"/>
      <c r="J94" s="138" t="s">
        <v>97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98</v>
      </c>
      <c r="D96" s="38"/>
      <c r="E96" s="38"/>
      <c r="F96" s="38"/>
      <c r="G96" s="38"/>
      <c r="H96" s="38"/>
      <c r="I96" s="38"/>
      <c r="J96" s="96">
        <f>J128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99</v>
      </c>
    </row>
    <row r="97" s="9" customFormat="1" ht="24.96" customHeight="1">
      <c r="A97" s="9"/>
      <c r="B97" s="140"/>
      <c r="C97" s="9"/>
      <c r="D97" s="141" t="s">
        <v>178</v>
      </c>
      <c r="E97" s="142"/>
      <c r="F97" s="142"/>
      <c r="G97" s="142"/>
      <c r="H97" s="142"/>
      <c r="I97" s="142"/>
      <c r="J97" s="143">
        <f>J129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187"/>
      <c r="C98" s="12"/>
      <c r="D98" s="188" t="s">
        <v>179</v>
      </c>
      <c r="E98" s="189"/>
      <c r="F98" s="189"/>
      <c r="G98" s="189"/>
      <c r="H98" s="189"/>
      <c r="I98" s="189"/>
      <c r="J98" s="190">
        <f>J130</f>
        <v>0</v>
      </c>
      <c r="K98" s="12"/>
      <c r="L98" s="187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187"/>
      <c r="C99" s="12"/>
      <c r="D99" s="188" t="s">
        <v>180</v>
      </c>
      <c r="E99" s="189"/>
      <c r="F99" s="189"/>
      <c r="G99" s="189"/>
      <c r="H99" s="189"/>
      <c r="I99" s="189"/>
      <c r="J99" s="190">
        <f>J212</f>
        <v>0</v>
      </c>
      <c r="K99" s="12"/>
      <c r="L99" s="187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187"/>
      <c r="C100" s="12"/>
      <c r="D100" s="188" t="s">
        <v>181</v>
      </c>
      <c r="E100" s="189"/>
      <c r="F100" s="189"/>
      <c r="G100" s="189"/>
      <c r="H100" s="189"/>
      <c r="I100" s="189"/>
      <c r="J100" s="190">
        <f>J226</f>
        <v>0</v>
      </c>
      <c r="K100" s="12"/>
      <c r="L100" s="187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187"/>
      <c r="C101" s="12"/>
      <c r="D101" s="188" t="s">
        <v>182</v>
      </c>
      <c r="E101" s="189"/>
      <c r="F101" s="189"/>
      <c r="G101" s="189"/>
      <c r="H101" s="189"/>
      <c r="I101" s="189"/>
      <c r="J101" s="190">
        <f>J231</f>
        <v>0</v>
      </c>
      <c r="K101" s="12"/>
      <c r="L101" s="187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187"/>
      <c r="C102" s="12"/>
      <c r="D102" s="188" t="s">
        <v>183</v>
      </c>
      <c r="E102" s="189"/>
      <c r="F102" s="189"/>
      <c r="G102" s="189"/>
      <c r="H102" s="189"/>
      <c r="I102" s="189"/>
      <c r="J102" s="190">
        <f>J234</f>
        <v>0</v>
      </c>
      <c r="K102" s="12"/>
      <c r="L102" s="187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187"/>
      <c r="C103" s="12"/>
      <c r="D103" s="188" t="s">
        <v>184</v>
      </c>
      <c r="E103" s="189"/>
      <c r="F103" s="189"/>
      <c r="G103" s="189"/>
      <c r="H103" s="189"/>
      <c r="I103" s="189"/>
      <c r="J103" s="190">
        <f>J269</f>
        <v>0</v>
      </c>
      <c r="K103" s="12"/>
      <c r="L103" s="187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187"/>
      <c r="C104" s="12"/>
      <c r="D104" s="188" t="s">
        <v>185</v>
      </c>
      <c r="E104" s="189"/>
      <c r="F104" s="189"/>
      <c r="G104" s="189"/>
      <c r="H104" s="189"/>
      <c r="I104" s="189"/>
      <c r="J104" s="190">
        <f>J296</f>
        <v>0</v>
      </c>
      <c r="K104" s="12"/>
      <c r="L104" s="187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187"/>
      <c r="C105" s="12"/>
      <c r="D105" s="188" t="s">
        <v>186</v>
      </c>
      <c r="E105" s="189"/>
      <c r="F105" s="189"/>
      <c r="G105" s="189"/>
      <c r="H105" s="189"/>
      <c r="I105" s="189"/>
      <c r="J105" s="190">
        <f>J364</f>
        <v>0</v>
      </c>
      <c r="K105" s="12"/>
      <c r="L105" s="187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12" customFormat="1" ht="19.92" customHeight="1">
      <c r="A106" s="12"/>
      <c r="B106" s="187"/>
      <c r="C106" s="12"/>
      <c r="D106" s="188" t="s">
        <v>187</v>
      </c>
      <c r="E106" s="189"/>
      <c r="F106" s="189"/>
      <c r="G106" s="189"/>
      <c r="H106" s="189"/>
      <c r="I106" s="189"/>
      <c r="J106" s="190">
        <f>J375</f>
        <v>0</v>
      </c>
      <c r="K106" s="12"/>
      <c r="L106" s="187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="9" customFormat="1" ht="24.96" customHeight="1">
      <c r="A107" s="9"/>
      <c r="B107" s="140"/>
      <c r="C107" s="9"/>
      <c r="D107" s="141" t="s">
        <v>188</v>
      </c>
      <c r="E107" s="142"/>
      <c r="F107" s="142"/>
      <c r="G107" s="142"/>
      <c r="H107" s="142"/>
      <c r="I107" s="142"/>
      <c r="J107" s="143">
        <f>J380</f>
        <v>0</v>
      </c>
      <c r="K107" s="9"/>
      <c r="L107" s="14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2" customFormat="1" ht="19.92" customHeight="1">
      <c r="A108" s="12"/>
      <c r="B108" s="187"/>
      <c r="C108" s="12"/>
      <c r="D108" s="188" t="s">
        <v>189</v>
      </c>
      <c r="E108" s="189"/>
      <c r="F108" s="189"/>
      <c r="G108" s="189"/>
      <c r="H108" s="189"/>
      <c r="I108" s="189"/>
      <c r="J108" s="190">
        <f>J381</f>
        <v>0</v>
      </c>
      <c r="K108" s="12"/>
      <c r="L108" s="187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="2" customFormat="1" ht="21.84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101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38"/>
      <c r="D118" s="38"/>
      <c r="E118" s="121" t="str">
        <f>E7</f>
        <v>Rekonstrukce ulice Švermova mezi ulicemi Ke Koupališti a Třída Míru</v>
      </c>
      <c r="F118" s="32"/>
      <c r="G118" s="32"/>
      <c r="H118" s="32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93</v>
      </c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38"/>
      <c r="D120" s="38"/>
      <c r="E120" s="67" t="str">
        <f>E9</f>
        <v>SO 101 - Pozemní komunikace</v>
      </c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38"/>
      <c r="E122" s="38"/>
      <c r="F122" s="27" t="str">
        <f>F12</f>
        <v>Beroun</v>
      </c>
      <c r="G122" s="38"/>
      <c r="H122" s="38"/>
      <c r="I122" s="32" t="s">
        <v>22</v>
      </c>
      <c r="J122" s="69" t="str">
        <f>IF(J12="","",J12)</f>
        <v>7. 8. 2023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38"/>
      <c r="E124" s="38"/>
      <c r="F124" s="27" t="str">
        <f>E15</f>
        <v xml:space="preserve"> </v>
      </c>
      <c r="G124" s="38"/>
      <c r="H124" s="38"/>
      <c r="I124" s="32" t="s">
        <v>30</v>
      </c>
      <c r="J124" s="36" t="str">
        <f>E21</f>
        <v xml:space="preserve"> 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38"/>
      <c r="E125" s="38"/>
      <c r="F125" s="27" t="str">
        <f>IF(E18="","",E18)</f>
        <v>Vyplň údaj</v>
      </c>
      <c r="G125" s="38"/>
      <c r="H125" s="38"/>
      <c r="I125" s="32" t="s">
        <v>32</v>
      </c>
      <c r="J125" s="36" t="str">
        <f>E24</f>
        <v xml:space="preserve"> 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0" customFormat="1" ht="29.28" customHeight="1">
      <c r="A127" s="144"/>
      <c r="B127" s="145"/>
      <c r="C127" s="146" t="s">
        <v>102</v>
      </c>
      <c r="D127" s="147" t="s">
        <v>59</v>
      </c>
      <c r="E127" s="147" t="s">
        <v>55</v>
      </c>
      <c r="F127" s="147" t="s">
        <v>56</v>
      </c>
      <c r="G127" s="147" t="s">
        <v>103</v>
      </c>
      <c r="H127" s="147" t="s">
        <v>104</v>
      </c>
      <c r="I127" s="147" t="s">
        <v>105</v>
      </c>
      <c r="J127" s="148" t="s">
        <v>97</v>
      </c>
      <c r="K127" s="149" t="s">
        <v>106</v>
      </c>
      <c r="L127" s="150"/>
      <c r="M127" s="86" t="s">
        <v>1</v>
      </c>
      <c r="N127" s="87" t="s">
        <v>38</v>
      </c>
      <c r="O127" s="87" t="s">
        <v>107</v>
      </c>
      <c r="P127" s="87" t="s">
        <v>108</v>
      </c>
      <c r="Q127" s="87" t="s">
        <v>109</v>
      </c>
      <c r="R127" s="87" t="s">
        <v>110</v>
      </c>
      <c r="S127" s="87" t="s">
        <v>111</v>
      </c>
      <c r="T127" s="88" t="s">
        <v>112</v>
      </c>
      <c r="U127" s="144"/>
      <c r="V127" s="144"/>
      <c r="W127" s="144"/>
      <c r="X127" s="144"/>
      <c r="Y127" s="144"/>
      <c r="Z127" s="144"/>
      <c r="AA127" s="144"/>
      <c r="AB127" s="144"/>
      <c r="AC127" s="144"/>
      <c r="AD127" s="144"/>
      <c r="AE127" s="144"/>
    </row>
    <row r="128" s="2" customFormat="1" ht="22.8" customHeight="1">
      <c r="A128" s="38"/>
      <c r="B128" s="39"/>
      <c r="C128" s="93" t="s">
        <v>113</v>
      </c>
      <c r="D128" s="38"/>
      <c r="E128" s="38"/>
      <c r="F128" s="38"/>
      <c r="G128" s="38"/>
      <c r="H128" s="38"/>
      <c r="I128" s="38"/>
      <c r="J128" s="151">
        <f>BK128</f>
        <v>0</v>
      </c>
      <c r="K128" s="38"/>
      <c r="L128" s="39"/>
      <c r="M128" s="89"/>
      <c r="N128" s="73"/>
      <c r="O128" s="90"/>
      <c r="P128" s="152">
        <f>P129+P380</f>
        <v>0</v>
      </c>
      <c r="Q128" s="90"/>
      <c r="R128" s="152">
        <f>R129+R380</f>
        <v>1416.6913156000001</v>
      </c>
      <c r="S128" s="90"/>
      <c r="T128" s="153">
        <f>T129+T380</f>
        <v>1831.0359999999998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9" t="s">
        <v>73</v>
      </c>
      <c r="AU128" s="19" t="s">
        <v>99</v>
      </c>
      <c r="BK128" s="154">
        <f>BK129+BK380</f>
        <v>0</v>
      </c>
    </row>
    <row r="129" s="11" customFormat="1" ht="25.92" customHeight="1">
      <c r="A129" s="11"/>
      <c r="B129" s="155"/>
      <c r="C129" s="11"/>
      <c r="D129" s="156" t="s">
        <v>73</v>
      </c>
      <c r="E129" s="157" t="s">
        <v>190</v>
      </c>
      <c r="F129" s="157" t="s">
        <v>191</v>
      </c>
      <c r="G129" s="11"/>
      <c r="H129" s="11"/>
      <c r="I129" s="158"/>
      <c r="J129" s="159">
        <f>BK129</f>
        <v>0</v>
      </c>
      <c r="K129" s="11"/>
      <c r="L129" s="155"/>
      <c r="M129" s="160"/>
      <c r="N129" s="161"/>
      <c r="O129" s="161"/>
      <c r="P129" s="162">
        <f>P130+P212+P226+P231+P234+P269+P296+P364+P375</f>
        <v>0</v>
      </c>
      <c r="Q129" s="161"/>
      <c r="R129" s="162">
        <f>R130+R212+R226+R231+R234+R269+R296+R364+R375</f>
        <v>1416.2104145000001</v>
      </c>
      <c r="S129" s="161"/>
      <c r="T129" s="163">
        <f>T130+T212+T226+T231+T234+T269+T296+T364+T375</f>
        <v>1831.0359999999998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156" t="s">
        <v>82</v>
      </c>
      <c r="AT129" s="164" t="s">
        <v>73</v>
      </c>
      <c r="AU129" s="164" t="s">
        <v>74</v>
      </c>
      <c r="AY129" s="156" t="s">
        <v>117</v>
      </c>
      <c r="BK129" s="165">
        <f>BK130+BK212+BK226+BK231+BK234+BK269+BK296+BK364+BK375</f>
        <v>0</v>
      </c>
    </row>
    <row r="130" s="11" customFormat="1" ht="22.8" customHeight="1">
      <c r="A130" s="11"/>
      <c r="B130" s="155"/>
      <c r="C130" s="11"/>
      <c r="D130" s="156" t="s">
        <v>73</v>
      </c>
      <c r="E130" s="191" t="s">
        <v>82</v>
      </c>
      <c r="F130" s="191" t="s">
        <v>192</v>
      </c>
      <c r="G130" s="11"/>
      <c r="H130" s="11"/>
      <c r="I130" s="158"/>
      <c r="J130" s="192">
        <f>BK130</f>
        <v>0</v>
      </c>
      <c r="K130" s="11"/>
      <c r="L130" s="155"/>
      <c r="M130" s="160"/>
      <c r="N130" s="161"/>
      <c r="O130" s="161"/>
      <c r="P130" s="162">
        <f>SUM(P131:P211)</f>
        <v>0</v>
      </c>
      <c r="Q130" s="161"/>
      <c r="R130" s="162">
        <f>SUM(R131:R211)</f>
        <v>332.14660000000003</v>
      </c>
      <c r="S130" s="161"/>
      <c r="T130" s="163">
        <f>SUM(T131:T211)</f>
        <v>1830.1339999999998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156" t="s">
        <v>82</v>
      </c>
      <c r="AT130" s="164" t="s">
        <v>73</v>
      </c>
      <c r="AU130" s="164" t="s">
        <v>82</v>
      </c>
      <c r="AY130" s="156" t="s">
        <v>117</v>
      </c>
      <c r="BK130" s="165">
        <f>SUM(BK131:BK211)</f>
        <v>0</v>
      </c>
    </row>
    <row r="131" s="2" customFormat="1" ht="33" customHeight="1">
      <c r="A131" s="38"/>
      <c r="B131" s="166"/>
      <c r="C131" s="167" t="s">
        <v>82</v>
      </c>
      <c r="D131" s="167" t="s">
        <v>118</v>
      </c>
      <c r="E131" s="168" t="s">
        <v>193</v>
      </c>
      <c r="F131" s="169" t="s">
        <v>194</v>
      </c>
      <c r="G131" s="170" t="s">
        <v>195</v>
      </c>
      <c r="H131" s="171">
        <v>271</v>
      </c>
      <c r="I131" s="172"/>
      <c r="J131" s="173">
        <f>ROUND(I131*H131,2)</f>
        <v>0</v>
      </c>
      <c r="K131" s="174"/>
      <c r="L131" s="39"/>
      <c r="M131" s="175" t="s">
        <v>1</v>
      </c>
      <c r="N131" s="176" t="s">
        <v>39</v>
      </c>
      <c r="O131" s="77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79" t="s">
        <v>122</v>
      </c>
      <c r="AT131" s="179" t="s">
        <v>118</v>
      </c>
      <c r="AU131" s="179" t="s">
        <v>84</v>
      </c>
      <c r="AY131" s="19" t="s">
        <v>117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9" t="s">
        <v>82</v>
      </c>
      <c r="BK131" s="180">
        <f>ROUND(I131*H131,2)</f>
        <v>0</v>
      </c>
      <c r="BL131" s="19" t="s">
        <v>122</v>
      </c>
      <c r="BM131" s="179" t="s">
        <v>196</v>
      </c>
    </row>
    <row r="132" s="13" customFormat="1">
      <c r="A132" s="13"/>
      <c r="B132" s="193"/>
      <c r="C132" s="13"/>
      <c r="D132" s="194" t="s">
        <v>197</v>
      </c>
      <c r="E132" s="195" t="s">
        <v>1</v>
      </c>
      <c r="F132" s="196" t="s">
        <v>198</v>
      </c>
      <c r="G132" s="13"/>
      <c r="H132" s="197">
        <v>271</v>
      </c>
      <c r="I132" s="198"/>
      <c r="J132" s="13"/>
      <c r="K132" s="13"/>
      <c r="L132" s="193"/>
      <c r="M132" s="199"/>
      <c r="N132" s="200"/>
      <c r="O132" s="200"/>
      <c r="P132" s="200"/>
      <c r="Q132" s="200"/>
      <c r="R132" s="200"/>
      <c r="S132" s="200"/>
      <c r="T132" s="20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5" t="s">
        <v>197</v>
      </c>
      <c r="AU132" s="195" t="s">
        <v>84</v>
      </c>
      <c r="AV132" s="13" t="s">
        <v>84</v>
      </c>
      <c r="AW132" s="13" t="s">
        <v>31</v>
      </c>
      <c r="AX132" s="13" t="s">
        <v>82</v>
      </c>
      <c r="AY132" s="195" t="s">
        <v>117</v>
      </c>
    </row>
    <row r="133" s="2" customFormat="1" ht="24.15" customHeight="1">
      <c r="A133" s="38"/>
      <c r="B133" s="166"/>
      <c r="C133" s="167" t="s">
        <v>84</v>
      </c>
      <c r="D133" s="167" t="s">
        <v>118</v>
      </c>
      <c r="E133" s="168" t="s">
        <v>199</v>
      </c>
      <c r="F133" s="169" t="s">
        <v>200</v>
      </c>
      <c r="G133" s="170" t="s">
        <v>201</v>
      </c>
      <c r="H133" s="171">
        <v>3</v>
      </c>
      <c r="I133" s="172"/>
      <c r="J133" s="173">
        <f>ROUND(I133*H133,2)</f>
        <v>0</v>
      </c>
      <c r="K133" s="174"/>
      <c r="L133" s="39"/>
      <c r="M133" s="175" t="s">
        <v>1</v>
      </c>
      <c r="N133" s="176" t="s">
        <v>39</v>
      </c>
      <c r="O133" s="77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79" t="s">
        <v>122</v>
      </c>
      <c r="AT133" s="179" t="s">
        <v>118</v>
      </c>
      <c r="AU133" s="179" t="s">
        <v>84</v>
      </c>
      <c r="AY133" s="19" t="s">
        <v>117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9" t="s">
        <v>82</v>
      </c>
      <c r="BK133" s="180">
        <f>ROUND(I133*H133,2)</f>
        <v>0</v>
      </c>
      <c r="BL133" s="19" t="s">
        <v>122</v>
      </c>
      <c r="BM133" s="179" t="s">
        <v>202</v>
      </c>
    </row>
    <row r="134" s="2" customFormat="1" ht="33" customHeight="1">
      <c r="A134" s="38"/>
      <c r="B134" s="166"/>
      <c r="C134" s="167" t="s">
        <v>127</v>
      </c>
      <c r="D134" s="167" t="s">
        <v>118</v>
      </c>
      <c r="E134" s="168" t="s">
        <v>203</v>
      </c>
      <c r="F134" s="169" t="s">
        <v>204</v>
      </c>
      <c r="G134" s="170" t="s">
        <v>201</v>
      </c>
      <c r="H134" s="171">
        <v>3</v>
      </c>
      <c r="I134" s="172"/>
      <c r="J134" s="173">
        <f>ROUND(I134*H134,2)</f>
        <v>0</v>
      </c>
      <c r="K134" s="174"/>
      <c r="L134" s="39"/>
      <c r="M134" s="175" t="s">
        <v>1</v>
      </c>
      <c r="N134" s="176" t="s">
        <v>39</v>
      </c>
      <c r="O134" s="77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79" t="s">
        <v>122</v>
      </c>
      <c r="AT134" s="179" t="s">
        <v>118</v>
      </c>
      <c r="AU134" s="179" t="s">
        <v>84</v>
      </c>
      <c r="AY134" s="19" t="s">
        <v>117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9" t="s">
        <v>82</v>
      </c>
      <c r="BK134" s="180">
        <f>ROUND(I134*H134,2)</f>
        <v>0</v>
      </c>
      <c r="BL134" s="19" t="s">
        <v>122</v>
      </c>
      <c r="BM134" s="179" t="s">
        <v>205</v>
      </c>
    </row>
    <row r="135" s="2" customFormat="1" ht="24.15" customHeight="1">
      <c r="A135" s="38"/>
      <c r="B135" s="166"/>
      <c r="C135" s="167" t="s">
        <v>122</v>
      </c>
      <c r="D135" s="167" t="s">
        <v>118</v>
      </c>
      <c r="E135" s="168" t="s">
        <v>206</v>
      </c>
      <c r="F135" s="169" t="s">
        <v>207</v>
      </c>
      <c r="G135" s="170" t="s">
        <v>195</v>
      </c>
      <c r="H135" s="171">
        <v>106</v>
      </c>
      <c r="I135" s="172"/>
      <c r="J135" s="173">
        <f>ROUND(I135*H135,2)</f>
        <v>0</v>
      </c>
      <c r="K135" s="174"/>
      <c r="L135" s="39"/>
      <c r="M135" s="175" t="s">
        <v>1</v>
      </c>
      <c r="N135" s="176" t="s">
        <v>39</v>
      </c>
      <c r="O135" s="77"/>
      <c r="P135" s="177">
        <f>O135*H135</f>
        <v>0</v>
      </c>
      <c r="Q135" s="177">
        <v>0</v>
      </c>
      <c r="R135" s="177">
        <f>Q135*H135</f>
        <v>0</v>
      </c>
      <c r="S135" s="177">
        <v>0.26000000000000001</v>
      </c>
      <c r="T135" s="178">
        <f>S135*H135</f>
        <v>27.560000000000002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79" t="s">
        <v>122</v>
      </c>
      <c r="AT135" s="179" t="s">
        <v>118</v>
      </c>
      <c r="AU135" s="179" t="s">
        <v>84</v>
      </c>
      <c r="AY135" s="19" t="s">
        <v>117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9" t="s">
        <v>82</v>
      </c>
      <c r="BK135" s="180">
        <f>ROUND(I135*H135,2)</f>
        <v>0</v>
      </c>
      <c r="BL135" s="19" t="s">
        <v>122</v>
      </c>
      <c r="BM135" s="179" t="s">
        <v>208</v>
      </c>
    </row>
    <row r="136" s="13" customFormat="1">
      <c r="A136" s="13"/>
      <c r="B136" s="193"/>
      <c r="C136" s="13"/>
      <c r="D136" s="194" t="s">
        <v>197</v>
      </c>
      <c r="E136" s="195" t="s">
        <v>1</v>
      </c>
      <c r="F136" s="196" t="s">
        <v>209</v>
      </c>
      <c r="G136" s="13"/>
      <c r="H136" s="197">
        <v>106</v>
      </c>
      <c r="I136" s="198"/>
      <c r="J136" s="13"/>
      <c r="K136" s="13"/>
      <c r="L136" s="193"/>
      <c r="M136" s="199"/>
      <c r="N136" s="200"/>
      <c r="O136" s="200"/>
      <c r="P136" s="200"/>
      <c r="Q136" s="200"/>
      <c r="R136" s="200"/>
      <c r="S136" s="200"/>
      <c r="T136" s="20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5" t="s">
        <v>197</v>
      </c>
      <c r="AU136" s="195" t="s">
        <v>84</v>
      </c>
      <c r="AV136" s="13" t="s">
        <v>84</v>
      </c>
      <c r="AW136" s="13" t="s">
        <v>31</v>
      </c>
      <c r="AX136" s="13" t="s">
        <v>82</v>
      </c>
      <c r="AY136" s="195" t="s">
        <v>117</v>
      </c>
    </row>
    <row r="137" s="2" customFormat="1" ht="24.15" customHeight="1">
      <c r="A137" s="38"/>
      <c r="B137" s="166"/>
      <c r="C137" s="167" t="s">
        <v>116</v>
      </c>
      <c r="D137" s="167" t="s">
        <v>118</v>
      </c>
      <c r="E137" s="168" t="s">
        <v>210</v>
      </c>
      <c r="F137" s="169" t="s">
        <v>211</v>
      </c>
      <c r="G137" s="170" t="s">
        <v>195</v>
      </c>
      <c r="H137" s="171">
        <v>4522</v>
      </c>
      <c r="I137" s="172"/>
      <c r="J137" s="173">
        <f>ROUND(I137*H137,2)</f>
        <v>0</v>
      </c>
      <c r="K137" s="174"/>
      <c r="L137" s="39"/>
      <c r="M137" s="175" t="s">
        <v>1</v>
      </c>
      <c r="N137" s="176" t="s">
        <v>39</v>
      </c>
      <c r="O137" s="77"/>
      <c r="P137" s="177">
        <f>O137*H137</f>
        <v>0</v>
      </c>
      <c r="Q137" s="177">
        <v>0</v>
      </c>
      <c r="R137" s="177">
        <f>Q137*H137</f>
        <v>0</v>
      </c>
      <c r="S137" s="177">
        <v>0.098000000000000004</v>
      </c>
      <c r="T137" s="178">
        <f>S137*H137</f>
        <v>443.15600000000001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79" t="s">
        <v>122</v>
      </c>
      <c r="AT137" s="179" t="s">
        <v>118</v>
      </c>
      <c r="AU137" s="179" t="s">
        <v>84</v>
      </c>
      <c r="AY137" s="19" t="s">
        <v>117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9" t="s">
        <v>82</v>
      </c>
      <c r="BK137" s="180">
        <f>ROUND(I137*H137,2)</f>
        <v>0</v>
      </c>
      <c r="BL137" s="19" t="s">
        <v>122</v>
      </c>
      <c r="BM137" s="179" t="s">
        <v>212</v>
      </c>
    </row>
    <row r="138" s="13" customFormat="1">
      <c r="A138" s="13"/>
      <c r="B138" s="193"/>
      <c r="C138" s="13"/>
      <c r="D138" s="194" t="s">
        <v>197</v>
      </c>
      <c r="E138" s="195" t="s">
        <v>213</v>
      </c>
      <c r="F138" s="196" t="s">
        <v>214</v>
      </c>
      <c r="G138" s="13"/>
      <c r="H138" s="197">
        <v>2954</v>
      </c>
      <c r="I138" s="198"/>
      <c r="J138" s="13"/>
      <c r="K138" s="13"/>
      <c r="L138" s="193"/>
      <c r="M138" s="199"/>
      <c r="N138" s="200"/>
      <c r="O138" s="200"/>
      <c r="P138" s="200"/>
      <c r="Q138" s="200"/>
      <c r="R138" s="200"/>
      <c r="S138" s="200"/>
      <c r="T138" s="20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5" t="s">
        <v>197</v>
      </c>
      <c r="AU138" s="195" t="s">
        <v>84</v>
      </c>
      <c r="AV138" s="13" t="s">
        <v>84</v>
      </c>
      <c r="AW138" s="13" t="s">
        <v>31</v>
      </c>
      <c r="AX138" s="13" t="s">
        <v>74</v>
      </c>
      <c r="AY138" s="195" t="s">
        <v>117</v>
      </c>
    </row>
    <row r="139" s="13" customFormat="1">
      <c r="A139" s="13"/>
      <c r="B139" s="193"/>
      <c r="C139" s="13"/>
      <c r="D139" s="194" t="s">
        <v>197</v>
      </c>
      <c r="E139" s="195" t="s">
        <v>1</v>
      </c>
      <c r="F139" s="196" t="s">
        <v>215</v>
      </c>
      <c r="G139" s="13"/>
      <c r="H139" s="197">
        <v>1568</v>
      </c>
      <c r="I139" s="198"/>
      <c r="J139" s="13"/>
      <c r="K139" s="13"/>
      <c r="L139" s="193"/>
      <c r="M139" s="199"/>
      <c r="N139" s="200"/>
      <c r="O139" s="200"/>
      <c r="P139" s="200"/>
      <c r="Q139" s="200"/>
      <c r="R139" s="200"/>
      <c r="S139" s="200"/>
      <c r="T139" s="20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5" t="s">
        <v>197</v>
      </c>
      <c r="AU139" s="195" t="s">
        <v>84</v>
      </c>
      <c r="AV139" s="13" t="s">
        <v>84</v>
      </c>
      <c r="AW139" s="13" t="s">
        <v>31</v>
      </c>
      <c r="AX139" s="13" t="s">
        <v>74</v>
      </c>
      <c r="AY139" s="195" t="s">
        <v>117</v>
      </c>
    </row>
    <row r="140" s="14" customFormat="1">
      <c r="A140" s="14"/>
      <c r="B140" s="202"/>
      <c r="C140" s="14"/>
      <c r="D140" s="194" t="s">
        <v>197</v>
      </c>
      <c r="E140" s="203" t="s">
        <v>1</v>
      </c>
      <c r="F140" s="204" t="s">
        <v>216</v>
      </c>
      <c r="G140" s="14"/>
      <c r="H140" s="205">
        <v>4522</v>
      </c>
      <c r="I140" s="206"/>
      <c r="J140" s="14"/>
      <c r="K140" s="14"/>
      <c r="L140" s="202"/>
      <c r="M140" s="207"/>
      <c r="N140" s="208"/>
      <c r="O140" s="208"/>
      <c r="P140" s="208"/>
      <c r="Q140" s="208"/>
      <c r="R140" s="208"/>
      <c r="S140" s="208"/>
      <c r="T140" s="20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3" t="s">
        <v>197</v>
      </c>
      <c r="AU140" s="203" t="s">
        <v>84</v>
      </c>
      <c r="AV140" s="14" t="s">
        <v>122</v>
      </c>
      <c r="AW140" s="14" t="s">
        <v>31</v>
      </c>
      <c r="AX140" s="14" t="s">
        <v>82</v>
      </c>
      <c r="AY140" s="203" t="s">
        <v>117</v>
      </c>
    </row>
    <row r="141" s="2" customFormat="1" ht="24.15" customHeight="1">
      <c r="A141" s="38"/>
      <c r="B141" s="166"/>
      <c r="C141" s="167" t="s">
        <v>217</v>
      </c>
      <c r="D141" s="167" t="s">
        <v>118</v>
      </c>
      <c r="E141" s="168" t="s">
        <v>218</v>
      </c>
      <c r="F141" s="169" t="s">
        <v>219</v>
      </c>
      <c r="G141" s="170" t="s">
        <v>195</v>
      </c>
      <c r="H141" s="171">
        <v>4497</v>
      </c>
      <c r="I141" s="172"/>
      <c r="J141" s="173">
        <f>ROUND(I141*H141,2)</f>
        <v>0</v>
      </c>
      <c r="K141" s="174"/>
      <c r="L141" s="39"/>
      <c r="M141" s="175" t="s">
        <v>1</v>
      </c>
      <c r="N141" s="176" t="s">
        <v>39</v>
      </c>
      <c r="O141" s="77"/>
      <c r="P141" s="177">
        <f>O141*H141</f>
        <v>0</v>
      </c>
      <c r="Q141" s="177">
        <v>0</v>
      </c>
      <c r="R141" s="177">
        <f>Q141*H141</f>
        <v>0</v>
      </c>
      <c r="S141" s="177">
        <v>0.28999999999999998</v>
      </c>
      <c r="T141" s="178">
        <f>S141*H141</f>
        <v>1304.1299999999999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79" t="s">
        <v>122</v>
      </c>
      <c r="AT141" s="179" t="s">
        <v>118</v>
      </c>
      <c r="AU141" s="179" t="s">
        <v>84</v>
      </c>
      <c r="AY141" s="19" t="s">
        <v>117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9" t="s">
        <v>82</v>
      </c>
      <c r="BK141" s="180">
        <f>ROUND(I141*H141,2)</f>
        <v>0</v>
      </c>
      <c r="BL141" s="19" t="s">
        <v>122</v>
      </c>
      <c r="BM141" s="179" t="s">
        <v>220</v>
      </c>
    </row>
    <row r="142" s="13" customFormat="1">
      <c r="A142" s="13"/>
      <c r="B142" s="193"/>
      <c r="C142" s="13"/>
      <c r="D142" s="194" t="s">
        <v>197</v>
      </c>
      <c r="E142" s="195" t="s">
        <v>1</v>
      </c>
      <c r="F142" s="196" t="s">
        <v>221</v>
      </c>
      <c r="G142" s="13"/>
      <c r="H142" s="197">
        <v>2954</v>
      </c>
      <c r="I142" s="198"/>
      <c r="J142" s="13"/>
      <c r="K142" s="13"/>
      <c r="L142" s="193"/>
      <c r="M142" s="199"/>
      <c r="N142" s="200"/>
      <c r="O142" s="200"/>
      <c r="P142" s="200"/>
      <c r="Q142" s="200"/>
      <c r="R142" s="200"/>
      <c r="S142" s="200"/>
      <c r="T142" s="20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5" t="s">
        <v>197</v>
      </c>
      <c r="AU142" s="195" t="s">
        <v>84</v>
      </c>
      <c r="AV142" s="13" t="s">
        <v>84</v>
      </c>
      <c r="AW142" s="13" t="s">
        <v>31</v>
      </c>
      <c r="AX142" s="13" t="s">
        <v>74</v>
      </c>
      <c r="AY142" s="195" t="s">
        <v>117</v>
      </c>
    </row>
    <row r="143" s="13" customFormat="1">
      <c r="A143" s="13"/>
      <c r="B143" s="193"/>
      <c r="C143" s="13"/>
      <c r="D143" s="194" t="s">
        <v>197</v>
      </c>
      <c r="E143" s="195" t="s">
        <v>1</v>
      </c>
      <c r="F143" s="196" t="s">
        <v>222</v>
      </c>
      <c r="G143" s="13"/>
      <c r="H143" s="197">
        <v>1543</v>
      </c>
      <c r="I143" s="198"/>
      <c r="J143" s="13"/>
      <c r="K143" s="13"/>
      <c r="L143" s="193"/>
      <c r="M143" s="199"/>
      <c r="N143" s="200"/>
      <c r="O143" s="200"/>
      <c r="P143" s="200"/>
      <c r="Q143" s="200"/>
      <c r="R143" s="200"/>
      <c r="S143" s="200"/>
      <c r="T143" s="20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5" t="s">
        <v>197</v>
      </c>
      <c r="AU143" s="195" t="s">
        <v>84</v>
      </c>
      <c r="AV143" s="13" t="s">
        <v>84</v>
      </c>
      <c r="AW143" s="13" t="s">
        <v>31</v>
      </c>
      <c r="AX143" s="13" t="s">
        <v>74</v>
      </c>
      <c r="AY143" s="195" t="s">
        <v>117</v>
      </c>
    </row>
    <row r="144" s="14" customFormat="1">
      <c r="A144" s="14"/>
      <c r="B144" s="202"/>
      <c r="C144" s="14"/>
      <c r="D144" s="194" t="s">
        <v>197</v>
      </c>
      <c r="E144" s="203" t="s">
        <v>1</v>
      </c>
      <c r="F144" s="204" t="s">
        <v>216</v>
      </c>
      <c r="G144" s="14"/>
      <c r="H144" s="205">
        <v>4497</v>
      </c>
      <c r="I144" s="206"/>
      <c r="J144" s="14"/>
      <c r="K144" s="14"/>
      <c r="L144" s="202"/>
      <c r="M144" s="207"/>
      <c r="N144" s="208"/>
      <c r="O144" s="208"/>
      <c r="P144" s="208"/>
      <c r="Q144" s="208"/>
      <c r="R144" s="208"/>
      <c r="S144" s="208"/>
      <c r="T144" s="20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3" t="s">
        <v>197</v>
      </c>
      <c r="AU144" s="203" t="s">
        <v>84</v>
      </c>
      <c r="AV144" s="14" t="s">
        <v>122</v>
      </c>
      <c r="AW144" s="14" t="s">
        <v>31</v>
      </c>
      <c r="AX144" s="14" t="s">
        <v>82</v>
      </c>
      <c r="AY144" s="203" t="s">
        <v>117</v>
      </c>
    </row>
    <row r="145" s="2" customFormat="1" ht="16.5" customHeight="1">
      <c r="A145" s="38"/>
      <c r="B145" s="166"/>
      <c r="C145" s="167" t="s">
        <v>223</v>
      </c>
      <c r="D145" s="167" t="s">
        <v>118</v>
      </c>
      <c r="E145" s="168" t="s">
        <v>224</v>
      </c>
      <c r="F145" s="169" t="s">
        <v>225</v>
      </c>
      <c r="G145" s="170" t="s">
        <v>226</v>
      </c>
      <c r="H145" s="171">
        <v>691.10000000000002</v>
      </c>
      <c r="I145" s="172"/>
      <c r="J145" s="173">
        <f>ROUND(I145*H145,2)</f>
        <v>0</v>
      </c>
      <c r="K145" s="174"/>
      <c r="L145" s="39"/>
      <c r="M145" s="175" t="s">
        <v>1</v>
      </c>
      <c r="N145" s="176" t="s">
        <v>39</v>
      </c>
      <c r="O145" s="77"/>
      <c r="P145" s="177">
        <f>O145*H145</f>
        <v>0</v>
      </c>
      <c r="Q145" s="177">
        <v>0</v>
      </c>
      <c r="R145" s="177">
        <f>Q145*H145</f>
        <v>0</v>
      </c>
      <c r="S145" s="177">
        <v>0.080000000000000002</v>
      </c>
      <c r="T145" s="178">
        <f>S145*H145</f>
        <v>55.288000000000004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79" t="s">
        <v>122</v>
      </c>
      <c r="AT145" s="179" t="s">
        <v>118</v>
      </c>
      <c r="AU145" s="179" t="s">
        <v>84</v>
      </c>
      <c r="AY145" s="19" t="s">
        <v>117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9" t="s">
        <v>82</v>
      </c>
      <c r="BK145" s="180">
        <f>ROUND(I145*H145,2)</f>
        <v>0</v>
      </c>
      <c r="BL145" s="19" t="s">
        <v>122</v>
      </c>
      <c r="BM145" s="179" t="s">
        <v>227</v>
      </c>
    </row>
    <row r="146" s="13" customFormat="1">
      <c r="A146" s="13"/>
      <c r="B146" s="193"/>
      <c r="C146" s="13"/>
      <c r="D146" s="194" t="s">
        <v>197</v>
      </c>
      <c r="E146" s="195" t="s">
        <v>228</v>
      </c>
      <c r="F146" s="196" t="s">
        <v>229</v>
      </c>
      <c r="G146" s="13"/>
      <c r="H146" s="197">
        <v>55.600000000000001</v>
      </c>
      <c r="I146" s="198"/>
      <c r="J146" s="13"/>
      <c r="K146" s="13"/>
      <c r="L146" s="193"/>
      <c r="M146" s="199"/>
      <c r="N146" s="200"/>
      <c r="O146" s="200"/>
      <c r="P146" s="200"/>
      <c r="Q146" s="200"/>
      <c r="R146" s="200"/>
      <c r="S146" s="200"/>
      <c r="T146" s="20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5" t="s">
        <v>197</v>
      </c>
      <c r="AU146" s="195" t="s">
        <v>84</v>
      </c>
      <c r="AV146" s="13" t="s">
        <v>84</v>
      </c>
      <c r="AW146" s="13" t="s">
        <v>31</v>
      </c>
      <c r="AX146" s="13" t="s">
        <v>74</v>
      </c>
      <c r="AY146" s="195" t="s">
        <v>117</v>
      </c>
    </row>
    <row r="147" s="13" customFormat="1">
      <c r="A147" s="13"/>
      <c r="B147" s="193"/>
      <c r="C147" s="13"/>
      <c r="D147" s="194" t="s">
        <v>197</v>
      </c>
      <c r="E147" s="195" t="s">
        <v>1</v>
      </c>
      <c r="F147" s="196" t="s">
        <v>230</v>
      </c>
      <c r="G147" s="13"/>
      <c r="H147" s="197">
        <v>635.5</v>
      </c>
      <c r="I147" s="198"/>
      <c r="J147" s="13"/>
      <c r="K147" s="13"/>
      <c r="L147" s="193"/>
      <c r="M147" s="199"/>
      <c r="N147" s="200"/>
      <c r="O147" s="200"/>
      <c r="P147" s="200"/>
      <c r="Q147" s="200"/>
      <c r="R147" s="200"/>
      <c r="S147" s="200"/>
      <c r="T147" s="20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5" t="s">
        <v>197</v>
      </c>
      <c r="AU147" s="195" t="s">
        <v>84</v>
      </c>
      <c r="AV147" s="13" t="s">
        <v>84</v>
      </c>
      <c r="AW147" s="13" t="s">
        <v>31</v>
      </c>
      <c r="AX147" s="13" t="s">
        <v>74</v>
      </c>
      <c r="AY147" s="195" t="s">
        <v>117</v>
      </c>
    </row>
    <row r="148" s="14" customFormat="1">
      <c r="A148" s="14"/>
      <c r="B148" s="202"/>
      <c r="C148" s="14"/>
      <c r="D148" s="194" t="s">
        <v>197</v>
      </c>
      <c r="E148" s="203" t="s">
        <v>1</v>
      </c>
      <c r="F148" s="204" t="s">
        <v>216</v>
      </c>
      <c r="G148" s="14"/>
      <c r="H148" s="205">
        <v>691.10000000000002</v>
      </c>
      <c r="I148" s="206"/>
      <c r="J148" s="14"/>
      <c r="K148" s="14"/>
      <c r="L148" s="202"/>
      <c r="M148" s="207"/>
      <c r="N148" s="208"/>
      <c r="O148" s="208"/>
      <c r="P148" s="208"/>
      <c r="Q148" s="208"/>
      <c r="R148" s="208"/>
      <c r="S148" s="208"/>
      <c r="T148" s="20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3" t="s">
        <v>197</v>
      </c>
      <c r="AU148" s="203" t="s">
        <v>84</v>
      </c>
      <c r="AV148" s="14" t="s">
        <v>122</v>
      </c>
      <c r="AW148" s="14" t="s">
        <v>31</v>
      </c>
      <c r="AX148" s="14" t="s">
        <v>82</v>
      </c>
      <c r="AY148" s="203" t="s">
        <v>117</v>
      </c>
    </row>
    <row r="149" s="2" customFormat="1" ht="33" customHeight="1">
      <c r="A149" s="38"/>
      <c r="B149" s="166"/>
      <c r="C149" s="167" t="s">
        <v>231</v>
      </c>
      <c r="D149" s="167" t="s">
        <v>118</v>
      </c>
      <c r="E149" s="168" t="s">
        <v>232</v>
      </c>
      <c r="F149" s="169" t="s">
        <v>233</v>
      </c>
      <c r="G149" s="170" t="s">
        <v>234</v>
      </c>
      <c r="H149" s="171">
        <v>1565.4500000000001</v>
      </c>
      <c r="I149" s="172"/>
      <c r="J149" s="173">
        <f>ROUND(I149*H149,2)</f>
        <v>0</v>
      </c>
      <c r="K149" s="174"/>
      <c r="L149" s="39"/>
      <c r="M149" s="175" t="s">
        <v>1</v>
      </c>
      <c r="N149" s="176" t="s">
        <v>39</v>
      </c>
      <c r="O149" s="77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79" t="s">
        <v>122</v>
      </c>
      <c r="AT149" s="179" t="s">
        <v>118</v>
      </c>
      <c r="AU149" s="179" t="s">
        <v>84</v>
      </c>
      <c r="AY149" s="19" t="s">
        <v>117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9" t="s">
        <v>82</v>
      </c>
      <c r="BK149" s="180">
        <f>ROUND(I149*H149,2)</f>
        <v>0</v>
      </c>
      <c r="BL149" s="19" t="s">
        <v>122</v>
      </c>
      <c r="BM149" s="179" t="s">
        <v>235</v>
      </c>
    </row>
    <row r="150" s="13" customFormat="1">
      <c r="A150" s="13"/>
      <c r="B150" s="193"/>
      <c r="C150" s="13"/>
      <c r="D150" s="194" t="s">
        <v>197</v>
      </c>
      <c r="E150" s="195" t="s">
        <v>1</v>
      </c>
      <c r="F150" s="196" t="s">
        <v>236</v>
      </c>
      <c r="G150" s="13"/>
      <c r="H150" s="197">
        <v>664.54999999999995</v>
      </c>
      <c r="I150" s="198"/>
      <c r="J150" s="13"/>
      <c r="K150" s="13"/>
      <c r="L150" s="193"/>
      <c r="M150" s="199"/>
      <c r="N150" s="200"/>
      <c r="O150" s="200"/>
      <c r="P150" s="200"/>
      <c r="Q150" s="200"/>
      <c r="R150" s="200"/>
      <c r="S150" s="200"/>
      <c r="T150" s="20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5" t="s">
        <v>197</v>
      </c>
      <c r="AU150" s="195" t="s">
        <v>84</v>
      </c>
      <c r="AV150" s="13" t="s">
        <v>84</v>
      </c>
      <c r="AW150" s="13" t="s">
        <v>31</v>
      </c>
      <c r="AX150" s="13" t="s">
        <v>74</v>
      </c>
      <c r="AY150" s="195" t="s">
        <v>117</v>
      </c>
    </row>
    <row r="151" s="13" customFormat="1">
      <c r="A151" s="13"/>
      <c r="B151" s="193"/>
      <c r="C151" s="13"/>
      <c r="D151" s="194" t="s">
        <v>197</v>
      </c>
      <c r="E151" s="195" t="s">
        <v>1</v>
      </c>
      <c r="F151" s="196" t="s">
        <v>237</v>
      </c>
      <c r="G151" s="13"/>
      <c r="H151" s="197">
        <v>900.89999999999998</v>
      </c>
      <c r="I151" s="198"/>
      <c r="J151" s="13"/>
      <c r="K151" s="13"/>
      <c r="L151" s="193"/>
      <c r="M151" s="199"/>
      <c r="N151" s="200"/>
      <c r="O151" s="200"/>
      <c r="P151" s="200"/>
      <c r="Q151" s="200"/>
      <c r="R151" s="200"/>
      <c r="S151" s="200"/>
      <c r="T151" s="20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5" t="s">
        <v>197</v>
      </c>
      <c r="AU151" s="195" t="s">
        <v>84</v>
      </c>
      <c r="AV151" s="13" t="s">
        <v>84</v>
      </c>
      <c r="AW151" s="13" t="s">
        <v>31</v>
      </c>
      <c r="AX151" s="13" t="s">
        <v>74</v>
      </c>
      <c r="AY151" s="195" t="s">
        <v>117</v>
      </c>
    </row>
    <row r="152" s="14" customFormat="1">
      <c r="A152" s="14"/>
      <c r="B152" s="202"/>
      <c r="C152" s="14"/>
      <c r="D152" s="194" t="s">
        <v>197</v>
      </c>
      <c r="E152" s="203" t="s">
        <v>137</v>
      </c>
      <c r="F152" s="204" t="s">
        <v>216</v>
      </c>
      <c r="G152" s="14"/>
      <c r="H152" s="205">
        <v>1565.4500000000001</v>
      </c>
      <c r="I152" s="206"/>
      <c r="J152" s="14"/>
      <c r="K152" s="14"/>
      <c r="L152" s="202"/>
      <c r="M152" s="207"/>
      <c r="N152" s="208"/>
      <c r="O152" s="208"/>
      <c r="P152" s="208"/>
      <c r="Q152" s="208"/>
      <c r="R152" s="208"/>
      <c r="S152" s="208"/>
      <c r="T152" s="20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3" t="s">
        <v>197</v>
      </c>
      <c r="AU152" s="203" t="s">
        <v>84</v>
      </c>
      <c r="AV152" s="14" t="s">
        <v>122</v>
      </c>
      <c r="AW152" s="14" t="s">
        <v>31</v>
      </c>
      <c r="AX152" s="14" t="s">
        <v>82</v>
      </c>
      <c r="AY152" s="203" t="s">
        <v>117</v>
      </c>
    </row>
    <row r="153" s="2" customFormat="1" ht="33" customHeight="1">
      <c r="A153" s="38"/>
      <c r="B153" s="166"/>
      <c r="C153" s="167" t="s">
        <v>238</v>
      </c>
      <c r="D153" s="167" t="s">
        <v>118</v>
      </c>
      <c r="E153" s="168" t="s">
        <v>239</v>
      </c>
      <c r="F153" s="169" t="s">
        <v>240</v>
      </c>
      <c r="G153" s="170" t="s">
        <v>234</v>
      </c>
      <c r="H153" s="171">
        <v>66.599999999999994</v>
      </c>
      <c r="I153" s="172"/>
      <c r="J153" s="173">
        <f>ROUND(I153*H153,2)</f>
        <v>0</v>
      </c>
      <c r="K153" s="174"/>
      <c r="L153" s="39"/>
      <c r="M153" s="175" t="s">
        <v>1</v>
      </c>
      <c r="N153" s="176" t="s">
        <v>39</v>
      </c>
      <c r="O153" s="77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79" t="s">
        <v>122</v>
      </c>
      <c r="AT153" s="179" t="s">
        <v>118</v>
      </c>
      <c r="AU153" s="179" t="s">
        <v>84</v>
      </c>
      <c r="AY153" s="19" t="s">
        <v>117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9" t="s">
        <v>82</v>
      </c>
      <c r="BK153" s="180">
        <f>ROUND(I153*H153,2)</f>
        <v>0</v>
      </c>
      <c r="BL153" s="19" t="s">
        <v>122</v>
      </c>
      <c r="BM153" s="179" t="s">
        <v>241</v>
      </c>
    </row>
    <row r="154" s="13" customFormat="1">
      <c r="A154" s="13"/>
      <c r="B154" s="193"/>
      <c r="C154" s="13"/>
      <c r="D154" s="194" t="s">
        <v>197</v>
      </c>
      <c r="E154" s="195" t="s">
        <v>139</v>
      </c>
      <c r="F154" s="196" t="s">
        <v>242</v>
      </c>
      <c r="G154" s="13"/>
      <c r="H154" s="197">
        <v>66.599999999999994</v>
      </c>
      <c r="I154" s="198"/>
      <c r="J154" s="13"/>
      <c r="K154" s="13"/>
      <c r="L154" s="193"/>
      <c r="M154" s="199"/>
      <c r="N154" s="200"/>
      <c r="O154" s="200"/>
      <c r="P154" s="200"/>
      <c r="Q154" s="200"/>
      <c r="R154" s="200"/>
      <c r="S154" s="200"/>
      <c r="T154" s="20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5" t="s">
        <v>197</v>
      </c>
      <c r="AU154" s="195" t="s">
        <v>84</v>
      </c>
      <c r="AV154" s="13" t="s">
        <v>84</v>
      </c>
      <c r="AW154" s="13" t="s">
        <v>31</v>
      </c>
      <c r="AX154" s="13" t="s">
        <v>82</v>
      </c>
      <c r="AY154" s="195" t="s">
        <v>117</v>
      </c>
    </row>
    <row r="155" s="2" customFormat="1" ht="37.8" customHeight="1">
      <c r="A155" s="38"/>
      <c r="B155" s="166"/>
      <c r="C155" s="167" t="s">
        <v>243</v>
      </c>
      <c r="D155" s="167" t="s">
        <v>118</v>
      </c>
      <c r="E155" s="168" t="s">
        <v>244</v>
      </c>
      <c r="F155" s="169" t="s">
        <v>245</v>
      </c>
      <c r="G155" s="170" t="s">
        <v>234</v>
      </c>
      <c r="H155" s="171">
        <v>82.739999999999995</v>
      </c>
      <c r="I155" s="172"/>
      <c r="J155" s="173">
        <f>ROUND(I155*H155,2)</f>
        <v>0</v>
      </c>
      <c r="K155" s="174"/>
      <c r="L155" s="39"/>
      <c r="M155" s="175" t="s">
        <v>1</v>
      </c>
      <c r="N155" s="176" t="s">
        <v>39</v>
      </c>
      <c r="O155" s="77"/>
      <c r="P155" s="177">
        <f>O155*H155</f>
        <v>0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79" t="s">
        <v>122</v>
      </c>
      <c r="AT155" s="179" t="s">
        <v>118</v>
      </c>
      <c r="AU155" s="179" t="s">
        <v>84</v>
      </c>
      <c r="AY155" s="19" t="s">
        <v>117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9" t="s">
        <v>82</v>
      </c>
      <c r="BK155" s="180">
        <f>ROUND(I155*H155,2)</f>
        <v>0</v>
      </c>
      <c r="BL155" s="19" t="s">
        <v>122</v>
      </c>
      <c r="BM155" s="179" t="s">
        <v>246</v>
      </c>
    </row>
    <row r="156" s="13" customFormat="1">
      <c r="A156" s="13"/>
      <c r="B156" s="193"/>
      <c r="C156" s="13"/>
      <c r="D156" s="194" t="s">
        <v>197</v>
      </c>
      <c r="E156" s="195" t="s">
        <v>1</v>
      </c>
      <c r="F156" s="196" t="s">
        <v>247</v>
      </c>
      <c r="G156" s="13"/>
      <c r="H156" s="197">
        <v>82.739999999999995</v>
      </c>
      <c r="I156" s="198"/>
      <c r="J156" s="13"/>
      <c r="K156" s="13"/>
      <c r="L156" s="193"/>
      <c r="M156" s="199"/>
      <c r="N156" s="200"/>
      <c r="O156" s="200"/>
      <c r="P156" s="200"/>
      <c r="Q156" s="200"/>
      <c r="R156" s="200"/>
      <c r="S156" s="200"/>
      <c r="T156" s="20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5" t="s">
        <v>197</v>
      </c>
      <c r="AU156" s="195" t="s">
        <v>84</v>
      </c>
      <c r="AV156" s="13" t="s">
        <v>84</v>
      </c>
      <c r="AW156" s="13" t="s">
        <v>31</v>
      </c>
      <c r="AX156" s="13" t="s">
        <v>82</v>
      </c>
      <c r="AY156" s="195" t="s">
        <v>117</v>
      </c>
    </row>
    <row r="157" s="2" customFormat="1" ht="37.8" customHeight="1">
      <c r="A157" s="38"/>
      <c r="B157" s="166"/>
      <c r="C157" s="167" t="s">
        <v>248</v>
      </c>
      <c r="D157" s="167" t="s">
        <v>118</v>
      </c>
      <c r="E157" s="168" t="s">
        <v>249</v>
      </c>
      <c r="F157" s="169" t="s">
        <v>250</v>
      </c>
      <c r="G157" s="170" t="s">
        <v>234</v>
      </c>
      <c r="H157" s="171">
        <v>1733.81</v>
      </c>
      <c r="I157" s="172"/>
      <c r="J157" s="173">
        <f>ROUND(I157*H157,2)</f>
        <v>0</v>
      </c>
      <c r="K157" s="174"/>
      <c r="L157" s="39"/>
      <c r="M157" s="175" t="s">
        <v>1</v>
      </c>
      <c r="N157" s="176" t="s">
        <v>39</v>
      </c>
      <c r="O157" s="77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79" t="s">
        <v>122</v>
      </c>
      <c r="AT157" s="179" t="s">
        <v>118</v>
      </c>
      <c r="AU157" s="179" t="s">
        <v>84</v>
      </c>
      <c r="AY157" s="19" t="s">
        <v>117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9" t="s">
        <v>82</v>
      </c>
      <c r="BK157" s="180">
        <f>ROUND(I157*H157,2)</f>
        <v>0</v>
      </c>
      <c r="BL157" s="19" t="s">
        <v>122</v>
      </c>
      <c r="BM157" s="179" t="s">
        <v>251</v>
      </c>
    </row>
    <row r="158" s="13" customFormat="1">
      <c r="A158" s="13"/>
      <c r="B158" s="193"/>
      <c r="C158" s="13"/>
      <c r="D158" s="194" t="s">
        <v>197</v>
      </c>
      <c r="E158" s="195" t="s">
        <v>149</v>
      </c>
      <c r="F158" s="196" t="s">
        <v>252</v>
      </c>
      <c r="G158" s="13"/>
      <c r="H158" s="197">
        <v>1549.31</v>
      </c>
      <c r="I158" s="198"/>
      <c r="J158" s="13"/>
      <c r="K158" s="13"/>
      <c r="L158" s="193"/>
      <c r="M158" s="199"/>
      <c r="N158" s="200"/>
      <c r="O158" s="200"/>
      <c r="P158" s="200"/>
      <c r="Q158" s="200"/>
      <c r="R158" s="200"/>
      <c r="S158" s="200"/>
      <c r="T158" s="20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5" t="s">
        <v>197</v>
      </c>
      <c r="AU158" s="195" t="s">
        <v>84</v>
      </c>
      <c r="AV158" s="13" t="s">
        <v>84</v>
      </c>
      <c r="AW158" s="13" t="s">
        <v>31</v>
      </c>
      <c r="AX158" s="13" t="s">
        <v>74</v>
      </c>
      <c r="AY158" s="195" t="s">
        <v>117</v>
      </c>
    </row>
    <row r="159" s="13" customFormat="1">
      <c r="A159" s="13"/>
      <c r="B159" s="193"/>
      <c r="C159" s="13"/>
      <c r="D159" s="194" t="s">
        <v>197</v>
      </c>
      <c r="E159" s="195" t="s">
        <v>1</v>
      </c>
      <c r="F159" s="196" t="s">
        <v>253</v>
      </c>
      <c r="G159" s="13"/>
      <c r="H159" s="197">
        <v>184.5</v>
      </c>
      <c r="I159" s="198"/>
      <c r="J159" s="13"/>
      <c r="K159" s="13"/>
      <c r="L159" s="193"/>
      <c r="M159" s="199"/>
      <c r="N159" s="200"/>
      <c r="O159" s="200"/>
      <c r="P159" s="200"/>
      <c r="Q159" s="200"/>
      <c r="R159" s="200"/>
      <c r="S159" s="200"/>
      <c r="T159" s="20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5" t="s">
        <v>197</v>
      </c>
      <c r="AU159" s="195" t="s">
        <v>84</v>
      </c>
      <c r="AV159" s="13" t="s">
        <v>84</v>
      </c>
      <c r="AW159" s="13" t="s">
        <v>31</v>
      </c>
      <c r="AX159" s="13" t="s">
        <v>74</v>
      </c>
      <c r="AY159" s="195" t="s">
        <v>117</v>
      </c>
    </row>
    <row r="160" s="14" customFormat="1">
      <c r="A160" s="14"/>
      <c r="B160" s="202"/>
      <c r="C160" s="14"/>
      <c r="D160" s="194" t="s">
        <v>197</v>
      </c>
      <c r="E160" s="203" t="s">
        <v>1</v>
      </c>
      <c r="F160" s="204" t="s">
        <v>216</v>
      </c>
      <c r="G160" s="14"/>
      <c r="H160" s="205">
        <v>1733.81</v>
      </c>
      <c r="I160" s="206"/>
      <c r="J160" s="14"/>
      <c r="K160" s="14"/>
      <c r="L160" s="202"/>
      <c r="M160" s="207"/>
      <c r="N160" s="208"/>
      <c r="O160" s="208"/>
      <c r="P160" s="208"/>
      <c r="Q160" s="208"/>
      <c r="R160" s="208"/>
      <c r="S160" s="208"/>
      <c r="T160" s="20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3" t="s">
        <v>197</v>
      </c>
      <c r="AU160" s="203" t="s">
        <v>84</v>
      </c>
      <c r="AV160" s="14" t="s">
        <v>122</v>
      </c>
      <c r="AW160" s="14" t="s">
        <v>31</v>
      </c>
      <c r="AX160" s="14" t="s">
        <v>82</v>
      </c>
      <c r="AY160" s="203" t="s">
        <v>117</v>
      </c>
    </row>
    <row r="161" s="2" customFormat="1" ht="24.15" customHeight="1">
      <c r="A161" s="38"/>
      <c r="B161" s="166"/>
      <c r="C161" s="167" t="s">
        <v>254</v>
      </c>
      <c r="D161" s="167" t="s">
        <v>118</v>
      </c>
      <c r="E161" s="168" t="s">
        <v>255</v>
      </c>
      <c r="F161" s="169" t="s">
        <v>256</v>
      </c>
      <c r="G161" s="170" t="s">
        <v>234</v>
      </c>
      <c r="H161" s="171">
        <v>1733.81</v>
      </c>
      <c r="I161" s="172"/>
      <c r="J161" s="173">
        <f>ROUND(I161*H161,2)</f>
        <v>0</v>
      </c>
      <c r="K161" s="174"/>
      <c r="L161" s="39"/>
      <c r="M161" s="175" t="s">
        <v>1</v>
      </c>
      <c r="N161" s="176" t="s">
        <v>39</v>
      </c>
      <c r="O161" s="77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79" t="s">
        <v>122</v>
      </c>
      <c r="AT161" s="179" t="s">
        <v>118</v>
      </c>
      <c r="AU161" s="179" t="s">
        <v>84</v>
      </c>
      <c r="AY161" s="19" t="s">
        <v>117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9" t="s">
        <v>82</v>
      </c>
      <c r="BK161" s="180">
        <f>ROUND(I161*H161,2)</f>
        <v>0</v>
      </c>
      <c r="BL161" s="19" t="s">
        <v>122</v>
      </c>
      <c r="BM161" s="179" t="s">
        <v>257</v>
      </c>
    </row>
    <row r="162" s="13" customFormat="1">
      <c r="A162" s="13"/>
      <c r="B162" s="193"/>
      <c r="C162" s="13"/>
      <c r="D162" s="194" t="s">
        <v>197</v>
      </c>
      <c r="E162" s="195" t="s">
        <v>1</v>
      </c>
      <c r="F162" s="196" t="s">
        <v>258</v>
      </c>
      <c r="G162" s="13"/>
      <c r="H162" s="197">
        <v>1733.81</v>
      </c>
      <c r="I162" s="198"/>
      <c r="J162" s="13"/>
      <c r="K162" s="13"/>
      <c r="L162" s="193"/>
      <c r="M162" s="199"/>
      <c r="N162" s="200"/>
      <c r="O162" s="200"/>
      <c r="P162" s="200"/>
      <c r="Q162" s="200"/>
      <c r="R162" s="200"/>
      <c r="S162" s="200"/>
      <c r="T162" s="20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5" t="s">
        <v>197</v>
      </c>
      <c r="AU162" s="195" t="s">
        <v>84</v>
      </c>
      <c r="AV162" s="13" t="s">
        <v>84</v>
      </c>
      <c r="AW162" s="13" t="s">
        <v>31</v>
      </c>
      <c r="AX162" s="13" t="s">
        <v>82</v>
      </c>
      <c r="AY162" s="195" t="s">
        <v>117</v>
      </c>
    </row>
    <row r="163" s="2" customFormat="1" ht="24.15" customHeight="1">
      <c r="A163" s="38"/>
      <c r="B163" s="166"/>
      <c r="C163" s="167" t="s">
        <v>259</v>
      </c>
      <c r="D163" s="167" t="s">
        <v>118</v>
      </c>
      <c r="E163" s="168" t="s">
        <v>260</v>
      </c>
      <c r="F163" s="169" t="s">
        <v>261</v>
      </c>
      <c r="G163" s="170" t="s">
        <v>234</v>
      </c>
      <c r="H163" s="171">
        <v>45</v>
      </c>
      <c r="I163" s="172"/>
      <c r="J163" s="173">
        <f>ROUND(I163*H163,2)</f>
        <v>0</v>
      </c>
      <c r="K163" s="174"/>
      <c r="L163" s="39"/>
      <c r="M163" s="175" t="s">
        <v>1</v>
      </c>
      <c r="N163" s="176" t="s">
        <v>39</v>
      </c>
      <c r="O163" s="77"/>
      <c r="P163" s="177">
        <f>O163*H163</f>
        <v>0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79" t="s">
        <v>122</v>
      </c>
      <c r="AT163" s="179" t="s">
        <v>118</v>
      </c>
      <c r="AU163" s="179" t="s">
        <v>84</v>
      </c>
      <c r="AY163" s="19" t="s">
        <v>117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9" t="s">
        <v>82</v>
      </c>
      <c r="BK163" s="180">
        <f>ROUND(I163*H163,2)</f>
        <v>0</v>
      </c>
      <c r="BL163" s="19" t="s">
        <v>122</v>
      </c>
      <c r="BM163" s="179" t="s">
        <v>262</v>
      </c>
    </row>
    <row r="164" s="13" customFormat="1">
      <c r="A164" s="13"/>
      <c r="B164" s="193"/>
      <c r="C164" s="13"/>
      <c r="D164" s="194" t="s">
        <v>197</v>
      </c>
      <c r="E164" s="195" t="s">
        <v>141</v>
      </c>
      <c r="F164" s="196" t="s">
        <v>263</v>
      </c>
      <c r="G164" s="13"/>
      <c r="H164" s="197">
        <v>45</v>
      </c>
      <c r="I164" s="198"/>
      <c r="J164" s="13"/>
      <c r="K164" s="13"/>
      <c r="L164" s="193"/>
      <c r="M164" s="199"/>
      <c r="N164" s="200"/>
      <c r="O164" s="200"/>
      <c r="P164" s="200"/>
      <c r="Q164" s="200"/>
      <c r="R164" s="200"/>
      <c r="S164" s="200"/>
      <c r="T164" s="20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5" t="s">
        <v>197</v>
      </c>
      <c r="AU164" s="195" t="s">
        <v>84</v>
      </c>
      <c r="AV164" s="13" t="s">
        <v>84</v>
      </c>
      <c r="AW164" s="13" t="s">
        <v>31</v>
      </c>
      <c r="AX164" s="13" t="s">
        <v>82</v>
      </c>
      <c r="AY164" s="195" t="s">
        <v>117</v>
      </c>
    </row>
    <row r="165" s="2" customFormat="1" ht="16.5" customHeight="1">
      <c r="A165" s="38"/>
      <c r="B165" s="166"/>
      <c r="C165" s="167" t="s">
        <v>264</v>
      </c>
      <c r="D165" s="167" t="s">
        <v>118</v>
      </c>
      <c r="E165" s="168" t="s">
        <v>265</v>
      </c>
      <c r="F165" s="169" t="s">
        <v>266</v>
      </c>
      <c r="G165" s="170" t="s">
        <v>234</v>
      </c>
      <c r="H165" s="171">
        <v>1549.31</v>
      </c>
      <c r="I165" s="172"/>
      <c r="J165" s="173">
        <f>ROUND(I165*H165,2)</f>
        <v>0</v>
      </c>
      <c r="K165" s="174"/>
      <c r="L165" s="39"/>
      <c r="M165" s="175" t="s">
        <v>1</v>
      </c>
      <c r="N165" s="176" t="s">
        <v>39</v>
      </c>
      <c r="O165" s="77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79" t="s">
        <v>122</v>
      </c>
      <c r="AT165" s="179" t="s">
        <v>118</v>
      </c>
      <c r="AU165" s="179" t="s">
        <v>84</v>
      </c>
      <c r="AY165" s="19" t="s">
        <v>117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9" t="s">
        <v>82</v>
      </c>
      <c r="BK165" s="180">
        <f>ROUND(I165*H165,2)</f>
        <v>0</v>
      </c>
      <c r="BL165" s="19" t="s">
        <v>122</v>
      </c>
      <c r="BM165" s="179" t="s">
        <v>267</v>
      </c>
    </row>
    <row r="166" s="13" customFormat="1">
      <c r="A166" s="13"/>
      <c r="B166" s="193"/>
      <c r="C166" s="13"/>
      <c r="D166" s="194" t="s">
        <v>197</v>
      </c>
      <c r="E166" s="195" t="s">
        <v>1</v>
      </c>
      <c r="F166" s="196" t="s">
        <v>149</v>
      </c>
      <c r="G166" s="13"/>
      <c r="H166" s="197">
        <v>1549.31</v>
      </c>
      <c r="I166" s="198"/>
      <c r="J166" s="13"/>
      <c r="K166" s="13"/>
      <c r="L166" s="193"/>
      <c r="M166" s="199"/>
      <c r="N166" s="200"/>
      <c r="O166" s="200"/>
      <c r="P166" s="200"/>
      <c r="Q166" s="200"/>
      <c r="R166" s="200"/>
      <c r="S166" s="200"/>
      <c r="T166" s="20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5" t="s">
        <v>197</v>
      </c>
      <c r="AU166" s="195" t="s">
        <v>84</v>
      </c>
      <c r="AV166" s="13" t="s">
        <v>84</v>
      </c>
      <c r="AW166" s="13" t="s">
        <v>31</v>
      </c>
      <c r="AX166" s="13" t="s">
        <v>82</v>
      </c>
      <c r="AY166" s="195" t="s">
        <v>117</v>
      </c>
    </row>
    <row r="167" s="2" customFormat="1" ht="33" customHeight="1">
      <c r="A167" s="38"/>
      <c r="B167" s="166"/>
      <c r="C167" s="167" t="s">
        <v>8</v>
      </c>
      <c r="D167" s="167" t="s">
        <v>118</v>
      </c>
      <c r="E167" s="168" t="s">
        <v>268</v>
      </c>
      <c r="F167" s="169" t="s">
        <v>269</v>
      </c>
      <c r="G167" s="170" t="s">
        <v>270</v>
      </c>
      <c r="H167" s="171">
        <v>2788.7579999999998</v>
      </c>
      <c r="I167" s="172"/>
      <c r="J167" s="173">
        <f>ROUND(I167*H167,2)</f>
        <v>0</v>
      </c>
      <c r="K167" s="174"/>
      <c r="L167" s="39"/>
      <c r="M167" s="175" t="s">
        <v>1</v>
      </c>
      <c r="N167" s="176" t="s">
        <v>39</v>
      </c>
      <c r="O167" s="77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79" t="s">
        <v>122</v>
      </c>
      <c r="AT167" s="179" t="s">
        <v>118</v>
      </c>
      <c r="AU167" s="179" t="s">
        <v>84</v>
      </c>
      <c r="AY167" s="19" t="s">
        <v>117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9" t="s">
        <v>82</v>
      </c>
      <c r="BK167" s="180">
        <f>ROUND(I167*H167,2)</f>
        <v>0</v>
      </c>
      <c r="BL167" s="19" t="s">
        <v>122</v>
      </c>
      <c r="BM167" s="179" t="s">
        <v>271</v>
      </c>
    </row>
    <row r="168" s="13" customFormat="1">
      <c r="A168" s="13"/>
      <c r="B168" s="193"/>
      <c r="C168" s="13"/>
      <c r="D168" s="194" t="s">
        <v>197</v>
      </c>
      <c r="E168" s="195" t="s">
        <v>1</v>
      </c>
      <c r="F168" s="196" t="s">
        <v>272</v>
      </c>
      <c r="G168" s="13"/>
      <c r="H168" s="197">
        <v>2788.7579999999998</v>
      </c>
      <c r="I168" s="198"/>
      <c r="J168" s="13"/>
      <c r="K168" s="13"/>
      <c r="L168" s="193"/>
      <c r="M168" s="199"/>
      <c r="N168" s="200"/>
      <c r="O168" s="200"/>
      <c r="P168" s="200"/>
      <c r="Q168" s="200"/>
      <c r="R168" s="200"/>
      <c r="S168" s="200"/>
      <c r="T168" s="20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5" t="s">
        <v>197</v>
      </c>
      <c r="AU168" s="195" t="s">
        <v>84</v>
      </c>
      <c r="AV168" s="13" t="s">
        <v>84</v>
      </c>
      <c r="AW168" s="13" t="s">
        <v>31</v>
      </c>
      <c r="AX168" s="13" t="s">
        <v>82</v>
      </c>
      <c r="AY168" s="195" t="s">
        <v>117</v>
      </c>
    </row>
    <row r="169" s="2" customFormat="1" ht="24.15" customHeight="1">
      <c r="A169" s="38"/>
      <c r="B169" s="166"/>
      <c r="C169" s="167" t="s">
        <v>273</v>
      </c>
      <c r="D169" s="167" t="s">
        <v>118</v>
      </c>
      <c r="E169" s="168" t="s">
        <v>274</v>
      </c>
      <c r="F169" s="169" t="s">
        <v>275</v>
      </c>
      <c r="G169" s="170" t="s">
        <v>234</v>
      </c>
      <c r="H169" s="171">
        <v>37.740000000000002</v>
      </c>
      <c r="I169" s="172"/>
      <c r="J169" s="173">
        <f>ROUND(I169*H169,2)</f>
        <v>0</v>
      </c>
      <c r="K169" s="174"/>
      <c r="L169" s="39"/>
      <c r="M169" s="175" t="s">
        <v>1</v>
      </c>
      <c r="N169" s="176" t="s">
        <v>39</v>
      </c>
      <c r="O169" s="77"/>
      <c r="P169" s="177">
        <f>O169*H169</f>
        <v>0</v>
      </c>
      <c r="Q169" s="177">
        <v>0</v>
      </c>
      <c r="R169" s="177">
        <f>Q169*H169</f>
        <v>0</v>
      </c>
      <c r="S169" s="177">
        <v>0</v>
      </c>
      <c r="T169" s="17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79" t="s">
        <v>122</v>
      </c>
      <c r="AT169" s="179" t="s">
        <v>118</v>
      </c>
      <c r="AU169" s="179" t="s">
        <v>84</v>
      </c>
      <c r="AY169" s="19" t="s">
        <v>117</v>
      </c>
      <c r="BE169" s="180">
        <f>IF(N169="základní",J169,0)</f>
        <v>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19" t="s">
        <v>82</v>
      </c>
      <c r="BK169" s="180">
        <f>ROUND(I169*H169,2)</f>
        <v>0</v>
      </c>
      <c r="BL169" s="19" t="s">
        <v>122</v>
      </c>
      <c r="BM169" s="179" t="s">
        <v>276</v>
      </c>
    </row>
    <row r="170" s="13" customFormat="1">
      <c r="A170" s="13"/>
      <c r="B170" s="193"/>
      <c r="C170" s="13"/>
      <c r="D170" s="194" t="s">
        <v>197</v>
      </c>
      <c r="E170" s="195" t="s">
        <v>147</v>
      </c>
      <c r="F170" s="196" t="s">
        <v>277</v>
      </c>
      <c r="G170" s="13"/>
      <c r="H170" s="197">
        <v>37.740000000000002</v>
      </c>
      <c r="I170" s="198"/>
      <c r="J170" s="13"/>
      <c r="K170" s="13"/>
      <c r="L170" s="193"/>
      <c r="M170" s="199"/>
      <c r="N170" s="200"/>
      <c r="O170" s="200"/>
      <c r="P170" s="200"/>
      <c r="Q170" s="200"/>
      <c r="R170" s="200"/>
      <c r="S170" s="200"/>
      <c r="T170" s="20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5" t="s">
        <v>197</v>
      </c>
      <c r="AU170" s="195" t="s">
        <v>84</v>
      </c>
      <c r="AV170" s="13" t="s">
        <v>84</v>
      </c>
      <c r="AW170" s="13" t="s">
        <v>31</v>
      </c>
      <c r="AX170" s="13" t="s">
        <v>82</v>
      </c>
      <c r="AY170" s="195" t="s">
        <v>117</v>
      </c>
    </row>
    <row r="171" s="2" customFormat="1" ht="24.15" customHeight="1">
      <c r="A171" s="38"/>
      <c r="B171" s="166"/>
      <c r="C171" s="167" t="s">
        <v>278</v>
      </c>
      <c r="D171" s="167" t="s">
        <v>118</v>
      </c>
      <c r="E171" s="168" t="s">
        <v>279</v>
      </c>
      <c r="F171" s="169" t="s">
        <v>280</v>
      </c>
      <c r="G171" s="170" t="s">
        <v>234</v>
      </c>
      <c r="H171" s="171">
        <v>22.199999999999999</v>
      </c>
      <c r="I171" s="172"/>
      <c r="J171" s="173">
        <f>ROUND(I171*H171,2)</f>
        <v>0</v>
      </c>
      <c r="K171" s="174"/>
      <c r="L171" s="39"/>
      <c r="M171" s="175" t="s">
        <v>1</v>
      </c>
      <c r="N171" s="176" t="s">
        <v>39</v>
      </c>
      <c r="O171" s="77"/>
      <c r="P171" s="177">
        <f>O171*H171</f>
        <v>0</v>
      </c>
      <c r="Q171" s="177">
        <v>0</v>
      </c>
      <c r="R171" s="177">
        <f>Q171*H171</f>
        <v>0</v>
      </c>
      <c r="S171" s="177">
        <v>0</v>
      </c>
      <c r="T171" s="17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79" t="s">
        <v>122</v>
      </c>
      <c r="AT171" s="179" t="s">
        <v>118</v>
      </c>
      <c r="AU171" s="179" t="s">
        <v>84</v>
      </c>
      <c r="AY171" s="19" t="s">
        <v>117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9" t="s">
        <v>82</v>
      </c>
      <c r="BK171" s="180">
        <f>ROUND(I171*H171,2)</f>
        <v>0</v>
      </c>
      <c r="BL171" s="19" t="s">
        <v>122</v>
      </c>
      <c r="BM171" s="179" t="s">
        <v>281</v>
      </c>
    </row>
    <row r="172" s="13" customFormat="1">
      <c r="A172" s="13"/>
      <c r="B172" s="193"/>
      <c r="C172" s="13"/>
      <c r="D172" s="194" t="s">
        <v>197</v>
      </c>
      <c r="E172" s="195" t="s">
        <v>166</v>
      </c>
      <c r="F172" s="196" t="s">
        <v>282</v>
      </c>
      <c r="G172" s="13"/>
      <c r="H172" s="197">
        <v>22.199999999999999</v>
      </c>
      <c r="I172" s="198"/>
      <c r="J172" s="13"/>
      <c r="K172" s="13"/>
      <c r="L172" s="193"/>
      <c r="M172" s="199"/>
      <c r="N172" s="200"/>
      <c r="O172" s="200"/>
      <c r="P172" s="200"/>
      <c r="Q172" s="200"/>
      <c r="R172" s="200"/>
      <c r="S172" s="200"/>
      <c r="T172" s="20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5" t="s">
        <v>197</v>
      </c>
      <c r="AU172" s="195" t="s">
        <v>84</v>
      </c>
      <c r="AV172" s="13" t="s">
        <v>84</v>
      </c>
      <c r="AW172" s="13" t="s">
        <v>31</v>
      </c>
      <c r="AX172" s="13" t="s">
        <v>82</v>
      </c>
      <c r="AY172" s="195" t="s">
        <v>117</v>
      </c>
    </row>
    <row r="173" s="2" customFormat="1" ht="16.5" customHeight="1">
      <c r="A173" s="38"/>
      <c r="B173" s="166"/>
      <c r="C173" s="210" t="s">
        <v>283</v>
      </c>
      <c r="D173" s="210" t="s">
        <v>284</v>
      </c>
      <c r="E173" s="211" t="s">
        <v>285</v>
      </c>
      <c r="F173" s="212" t="s">
        <v>286</v>
      </c>
      <c r="G173" s="213" t="s">
        <v>270</v>
      </c>
      <c r="H173" s="214">
        <v>37.740000000000002</v>
      </c>
      <c r="I173" s="215"/>
      <c r="J173" s="216">
        <f>ROUND(I173*H173,2)</f>
        <v>0</v>
      </c>
      <c r="K173" s="217"/>
      <c r="L173" s="218"/>
      <c r="M173" s="219" t="s">
        <v>1</v>
      </c>
      <c r="N173" s="220" t="s">
        <v>39</v>
      </c>
      <c r="O173" s="77"/>
      <c r="P173" s="177">
        <f>O173*H173</f>
        <v>0</v>
      </c>
      <c r="Q173" s="177">
        <v>0</v>
      </c>
      <c r="R173" s="177">
        <f>Q173*H173</f>
        <v>0</v>
      </c>
      <c r="S173" s="177">
        <v>0</v>
      </c>
      <c r="T173" s="17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79" t="s">
        <v>231</v>
      </c>
      <c r="AT173" s="179" t="s">
        <v>284</v>
      </c>
      <c r="AU173" s="179" t="s">
        <v>84</v>
      </c>
      <c r="AY173" s="19" t="s">
        <v>117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19" t="s">
        <v>82</v>
      </c>
      <c r="BK173" s="180">
        <f>ROUND(I173*H173,2)</f>
        <v>0</v>
      </c>
      <c r="BL173" s="19" t="s">
        <v>122</v>
      </c>
      <c r="BM173" s="179" t="s">
        <v>287</v>
      </c>
    </row>
    <row r="174" s="13" customFormat="1">
      <c r="A174" s="13"/>
      <c r="B174" s="193"/>
      <c r="C174" s="13"/>
      <c r="D174" s="194" t="s">
        <v>197</v>
      </c>
      <c r="E174" s="13"/>
      <c r="F174" s="196" t="s">
        <v>288</v>
      </c>
      <c r="G174" s="13"/>
      <c r="H174" s="197">
        <v>37.740000000000002</v>
      </c>
      <c r="I174" s="198"/>
      <c r="J174" s="13"/>
      <c r="K174" s="13"/>
      <c r="L174" s="193"/>
      <c r="M174" s="199"/>
      <c r="N174" s="200"/>
      <c r="O174" s="200"/>
      <c r="P174" s="200"/>
      <c r="Q174" s="200"/>
      <c r="R174" s="200"/>
      <c r="S174" s="200"/>
      <c r="T174" s="20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5" t="s">
        <v>197</v>
      </c>
      <c r="AU174" s="195" t="s">
        <v>84</v>
      </c>
      <c r="AV174" s="13" t="s">
        <v>84</v>
      </c>
      <c r="AW174" s="13" t="s">
        <v>3</v>
      </c>
      <c r="AX174" s="13" t="s">
        <v>82</v>
      </c>
      <c r="AY174" s="195" t="s">
        <v>117</v>
      </c>
    </row>
    <row r="175" s="2" customFormat="1" ht="33" customHeight="1">
      <c r="A175" s="38"/>
      <c r="B175" s="166"/>
      <c r="C175" s="167" t="s">
        <v>289</v>
      </c>
      <c r="D175" s="167" t="s">
        <v>118</v>
      </c>
      <c r="E175" s="168" t="s">
        <v>290</v>
      </c>
      <c r="F175" s="169" t="s">
        <v>291</v>
      </c>
      <c r="G175" s="170" t="s">
        <v>195</v>
      </c>
      <c r="H175" s="171">
        <v>1230</v>
      </c>
      <c r="I175" s="172"/>
      <c r="J175" s="173">
        <f>ROUND(I175*H175,2)</f>
        <v>0</v>
      </c>
      <c r="K175" s="174"/>
      <c r="L175" s="39"/>
      <c r="M175" s="175" t="s">
        <v>1</v>
      </c>
      <c r="N175" s="176" t="s">
        <v>39</v>
      </c>
      <c r="O175" s="77"/>
      <c r="P175" s="177">
        <f>O175*H175</f>
        <v>0</v>
      </c>
      <c r="Q175" s="177">
        <v>0</v>
      </c>
      <c r="R175" s="177">
        <f>Q175*H175</f>
        <v>0</v>
      </c>
      <c r="S175" s="177">
        <v>0</v>
      </c>
      <c r="T175" s="17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79" t="s">
        <v>122</v>
      </c>
      <c r="AT175" s="179" t="s">
        <v>118</v>
      </c>
      <c r="AU175" s="179" t="s">
        <v>84</v>
      </c>
      <c r="AY175" s="19" t="s">
        <v>117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9" t="s">
        <v>82</v>
      </c>
      <c r="BK175" s="180">
        <f>ROUND(I175*H175,2)</f>
        <v>0</v>
      </c>
      <c r="BL175" s="19" t="s">
        <v>122</v>
      </c>
      <c r="BM175" s="179" t="s">
        <v>292</v>
      </c>
    </row>
    <row r="176" s="13" customFormat="1">
      <c r="A176" s="13"/>
      <c r="B176" s="193"/>
      <c r="C176" s="13"/>
      <c r="D176" s="194" t="s">
        <v>197</v>
      </c>
      <c r="E176" s="195" t="s">
        <v>1</v>
      </c>
      <c r="F176" s="196" t="s">
        <v>293</v>
      </c>
      <c r="G176" s="13"/>
      <c r="H176" s="197">
        <v>1230</v>
      </c>
      <c r="I176" s="198"/>
      <c r="J176" s="13"/>
      <c r="K176" s="13"/>
      <c r="L176" s="193"/>
      <c r="M176" s="199"/>
      <c r="N176" s="200"/>
      <c r="O176" s="200"/>
      <c r="P176" s="200"/>
      <c r="Q176" s="200"/>
      <c r="R176" s="200"/>
      <c r="S176" s="200"/>
      <c r="T176" s="20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5" t="s">
        <v>197</v>
      </c>
      <c r="AU176" s="195" t="s">
        <v>84</v>
      </c>
      <c r="AV176" s="13" t="s">
        <v>84</v>
      </c>
      <c r="AW176" s="13" t="s">
        <v>31</v>
      </c>
      <c r="AX176" s="13" t="s">
        <v>82</v>
      </c>
      <c r="AY176" s="195" t="s">
        <v>117</v>
      </c>
    </row>
    <row r="177" s="2" customFormat="1" ht="16.5" customHeight="1">
      <c r="A177" s="38"/>
      <c r="B177" s="166"/>
      <c r="C177" s="210" t="s">
        <v>294</v>
      </c>
      <c r="D177" s="210" t="s">
        <v>284</v>
      </c>
      <c r="E177" s="211" t="s">
        <v>295</v>
      </c>
      <c r="F177" s="212" t="s">
        <v>296</v>
      </c>
      <c r="G177" s="213" t="s">
        <v>270</v>
      </c>
      <c r="H177" s="214">
        <v>332.10000000000002</v>
      </c>
      <c r="I177" s="215"/>
      <c r="J177" s="216">
        <f>ROUND(I177*H177,2)</f>
        <v>0</v>
      </c>
      <c r="K177" s="217"/>
      <c r="L177" s="218"/>
      <c r="M177" s="219" t="s">
        <v>1</v>
      </c>
      <c r="N177" s="220" t="s">
        <v>39</v>
      </c>
      <c r="O177" s="77"/>
      <c r="P177" s="177">
        <f>O177*H177</f>
        <v>0</v>
      </c>
      <c r="Q177" s="177">
        <v>1</v>
      </c>
      <c r="R177" s="177">
        <f>Q177*H177</f>
        <v>332.10000000000002</v>
      </c>
      <c r="S177" s="177">
        <v>0</v>
      </c>
      <c r="T177" s="17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79" t="s">
        <v>231</v>
      </c>
      <c r="AT177" s="179" t="s">
        <v>284</v>
      </c>
      <c r="AU177" s="179" t="s">
        <v>84</v>
      </c>
      <c r="AY177" s="19" t="s">
        <v>117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19" t="s">
        <v>82</v>
      </c>
      <c r="BK177" s="180">
        <f>ROUND(I177*H177,2)</f>
        <v>0</v>
      </c>
      <c r="BL177" s="19" t="s">
        <v>122</v>
      </c>
      <c r="BM177" s="179" t="s">
        <v>297</v>
      </c>
    </row>
    <row r="178" s="13" customFormat="1">
      <c r="A178" s="13"/>
      <c r="B178" s="193"/>
      <c r="C178" s="13"/>
      <c r="D178" s="194" t="s">
        <v>197</v>
      </c>
      <c r="E178" s="195" t="s">
        <v>1</v>
      </c>
      <c r="F178" s="196" t="s">
        <v>298</v>
      </c>
      <c r="G178" s="13"/>
      <c r="H178" s="197">
        <v>332.10000000000002</v>
      </c>
      <c r="I178" s="198"/>
      <c r="J178" s="13"/>
      <c r="K178" s="13"/>
      <c r="L178" s="193"/>
      <c r="M178" s="199"/>
      <c r="N178" s="200"/>
      <c r="O178" s="200"/>
      <c r="P178" s="200"/>
      <c r="Q178" s="200"/>
      <c r="R178" s="200"/>
      <c r="S178" s="200"/>
      <c r="T178" s="20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5" t="s">
        <v>197</v>
      </c>
      <c r="AU178" s="195" t="s">
        <v>84</v>
      </c>
      <c r="AV178" s="13" t="s">
        <v>84</v>
      </c>
      <c r="AW178" s="13" t="s">
        <v>31</v>
      </c>
      <c r="AX178" s="13" t="s">
        <v>82</v>
      </c>
      <c r="AY178" s="195" t="s">
        <v>117</v>
      </c>
    </row>
    <row r="179" s="2" customFormat="1" ht="24.15" customHeight="1">
      <c r="A179" s="38"/>
      <c r="B179" s="166"/>
      <c r="C179" s="167" t="s">
        <v>7</v>
      </c>
      <c r="D179" s="167" t="s">
        <v>118</v>
      </c>
      <c r="E179" s="168" t="s">
        <v>299</v>
      </c>
      <c r="F179" s="169" t="s">
        <v>300</v>
      </c>
      <c r="G179" s="170" t="s">
        <v>195</v>
      </c>
      <c r="H179" s="171">
        <v>1230</v>
      </c>
      <c r="I179" s="172"/>
      <c r="J179" s="173">
        <f>ROUND(I179*H179,2)</f>
        <v>0</v>
      </c>
      <c r="K179" s="174"/>
      <c r="L179" s="39"/>
      <c r="M179" s="175" t="s">
        <v>1</v>
      </c>
      <c r="N179" s="176" t="s">
        <v>39</v>
      </c>
      <c r="O179" s="77"/>
      <c r="P179" s="177">
        <f>O179*H179</f>
        <v>0</v>
      </c>
      <c r="Q179" s="177">
        <v>0</v>
      </c>
      <c r="R179" s="177">
        <f>Q179*H179</f>
        <v>0</v>
      </c>
      <c r="S179" s="177">
        <v>0</v>
      </c>
      <c r="T179" s="17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79" t="s">
        <v>122</v>
      </c>
      <c r="AT179" s="179" t="s">
        <v>118</v>
      </c>
      <c r="AU179" s="179" t="s">
        <v>84</v>
      </c>
      <c r="AY179" s="19" t="s">
        <v>117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9" t="s">
        <v>82</v>
      </c>
      <c r="BK179" s="180">
        <f>ROUND(I179*H179,2)</f>
        <v>0</v>
      </c>
      <c r="BL179" s="19" t="s">
        <v>122</v>
      </c>
      <c r="BM179" s="179" t="s">
        <v>301</v>
      </c>
    </row>
    <row r="180" s="13" customFormat="1">
      <c r="A180" s="13"/>
      <c r="B180" s="193"/>
      <c r="C180" s="13"/>
      <c r="D180" s="194" t="s">
        <v>197</v>
      </c>
      <c r="E180" s="195" t="s">
        <v>1</v>
      </c>
      <c r="F180" s="196" t="s">
        <v>143</v>
      </c>
      <c r="G180" s="13"/>
      <c r="H180" s="197">
        <v>1230</v>
      </c>
      <c r="I180" s="198"/>
      <c r="J180" s="13"/>
      <c r="K180" s="13"/>
      <c r="L180" s="193"/>
      <c r="M180" s="199"/>
      <c r="N180" s="200"/>
      <c r="O180" s="200"/>
      <c r="P180" s="200"/>
      <c r="Q180" s="200"/>
      <c r="R180" s="200"/>
      <c r="S180" s="200"/>
      <c r="T180" s="20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5" t="s">
        <v>197</v>
      </c>
      <c r="AU180" s="195" t="s">
        <v>84</v>
      </c>
      <c r="AV180" s="13" t="s">
        <v>84</v>
      </c>
      <c r="AW180" s="13" t="s">
        <v>31</v>
      </c>
      <c r="AX180" s="13" t="s">
        <v>82</v>
      </c>
      <c r="AY180" s="195" t="s">
        <v>117</v>
      </c>
    </row>
    <row r="181" s="2" customFormat="1" ht="16.5" customHeight="1">
      <c r="A181" s="38"/>
      <c r="B181" s="166"/>
      <c r="C181" s="210" t="s">
        <v>302</v>
      </c>
      <c r="D181" s="210" t="s">
        <v>284</v>
      </c>
      <c r="E181" s="211" t="s">
        <v>303</v>
      </c>
      <c r="F181" s="212" t="s">
        <v>304</v>
      </c>
      <c r="G181" s="213" t="s">
        <v>305</v>
      </c>
      <c r="H181" s="214">
        <v>24.600000000000001</v>
      </c>
      <c r="I181" s="215"/>
      <c r="J181" s="216">
        <f>ROUND(I181*H181,2)</f>
        <v>0</v>
      </c>
      <c r="K181" s="217"/>
      <c r="L181" s="218"/>
      <c r="M181" s="219" t="s">
        <v>1</v>
      </c>
      <c r="N181" s="220" t="s">
        <v>39</v>
      </c>
      <c r="O181" s="77"/>
      <c r="P181" s="177">
        <f>O181*H181</f>
        <v>0</v>
      </c>
      <c r="Q181" s="177">
        <v>0.001</v>
      </c>
      <c r="R181" s="177">
        <f>Q181*H181</f>
        <v>0.0246</v>
      </c>
      <c r="S181" s="177">
        <v>0</v>
      </c>
      <c r="T181" s="17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79" t="s">
        <v>231</v>
      </c>
      <c r="AT181" s="179" t="s">
        <v>284</v>
      </c>
      <c r="AU181" s="179" t="s">
        <v>84</v>
      </c>
      <c r="AY181" s="19" t="s">
        <v>117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19" t="s">
        <v>82</v>
      </c>
      <c r="BK181" s="180">
        <f>ROUND(I181*H181,2)</f>
        <v>0</v>
      </c>
      <c r="BL181" s="19" t="s">
        <v>122</v>
      </c>
      <c r="BM181" s="179" t="s">
        <v>306</v>
      </c>
    </row>
    <row r="182" s="13" customFormat="1">
      <c r="A182" s="13"/>
      <c r="B182" s="193"/>
      <c r="C182" s="13"/>
      <c r="D182" s="194" t="s">
        <v>197</v>
      </c>
      <c r="E182" s="13"/>
      <c r="F182" s="196" t="s">
        <v>307</v>
      </c>
      <c r="G182" s="13"/>
      <c r="H182" s="197">
        <v>24.600000000000001</v>
      </c>
      <c r="I182" s="198"/>
      <c r="J182" s="13"/>
      <c r="K182" s="13"/>
      <c r="L182" s="193"/>
      <c r="M182" s="199"/>
      <c r="N182" s="200"/>
      <c r="O182" s="200"/>
      <c r="P182" s="200"/>
      <c r="Q182" s="200"/>
      <c r="R182" s="200"/>
      <c r="S182" s="200"/>
      <c r="T182" s="20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5" t="s">
        <v>197</v>
      </c>
      <c r="AU182" s="195" t="s">
        <v>84</v>
      </c>
      <c r="AV182" s="13" t="s">
        <v>84</v>
      </c>
      <c r="AW182" s="13" t="s">
        <v>3</v>
      </c>
      <c r="AX182" s="13" t="s">
        <v>82</v>
      </c>
      <c r="AY182" s="195" t="s">
        <v>117</v>
      </c>
    </row>
    <row r="183" s="2" customFormat="1" ht="24.15" customHeight="1">
      <c r="A183" s="38"/>
      <c r="B183" s="166"/>
      <c r="C183" s="167" t="s">
        <v>308</v>
      </c>
      <c r="D183" s="167" t="s">
        <v>118</v>
      </c>
      <c r="E183" s="168" t="s">
        <v>309</v>
      </c>
      <c r="F183" s="169" t="s">
        <v>310</v>
      </c>
      <c r="G183" s="170" t="s">
        <v>195</v>
      </c>
      <c r="H183" s="171">
        <v>1230</v>
      </c>
      <c r="I183" s="172"/>
      <c r="J183" s="173">
        <f>ROUND(I183*H183,2)</f>
        <v>0</v>
      </c>
      <c r="K183" s="174"/>
      <c r="L183" s="39"/>
      <c r="M183" s="175" t="s">
        <v>1</v>
      </c>
      <c r="N183" s="176" t="s">
        <v>39</v>
      </c>
      <c r="O183" s="77"/>
      <c r="P183" s="177">
        <f>O183*H183</f>
        <v>0</v>
      </c>
      <c r="Q183" s="177">
        <v>0</v>
      </c>
      <c r="R183" s="177">
        <f>Q183*H183</f>
        <v>0</v>
      </c>
      <c r="S183" s="177">
        <v>0</v>
      </c>
      <c r="T183" s="17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79" t="s">
        <v>122</v>
      </c>
      <c r="AT183" s="179" t="s">
        <v>118</v>
      </c>
      <c r="AU183" s="179" t="s">
        <v>84</v>
      </c>
      <c r="AY183" s="19" t="s">
        <v>117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19" t="s">
        <v>82</v>
      </c>
      <c r="BK183" s="180">
        <f>ROUND(I183*H183,2)</f>
        <v>0</v>
      </c>
      <c r="BL183" s="19" t="s">
        <v>122</v>
      </c>
      <c r="BM183" s="179" t="s">
        <v>311</v>
      </c>
    </row>
    <row r="184" s="13" customFormat="1">
      <c r="A184" s="13"/>
      <c r="B184" s="193"/>
      <c r="C184" s="13"/>
      <c r="D184" s="194" t="s">
        <v>197</v>
      </c>
      <c r="E184" s="195" t="s">
        <v>143</v>
      </c>
      <c r="F184" s="196" t="s">
        <v>312</v>
      </c>
      <c r="G184" s="13"/>
      <c r="H184" s="197">
        <v>1230</v>
      </c>
      <c r="I184" s="198"/>
      <c r="J184" s="13"/>
      <c r="K184" s="13"/>
      <c r="L184" s="193"/>
      <c r="M184" s="199"/>
      <c r="N184" s="200"/>
      <c r="O184" s="200"/>
      <c r="P184" s="200"/>
      <c r="Q184" s="200"/>
      <c r="R184" s="200"/>
      <c r="S184" s="200"/>
      <c r="T184" s="20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5" t="s">
        <v>197</v>
      </c>
      <c r="AU184" s="195" t="s">
        <v>84</v>
      </c>
      <c r="AV184" s="13" t="s">
        <v>84</v>
      </c>
      <c r="AW184" s="13" t="s">
        <v>31</v>
      </c>
      <c r="AX184" s="13" t="s">
        <v>82</v>
      </c>
      <c r="AY184" s="195" t="s">
        <v>117</v>
      </c>
    </row>
    <row r="185" s="2" customFormat="1" ht="24.15" customHeight="1">
      <c r="A185" s="38"/>
      <c r="B185" s="166"/>
      <c r="C185" s="167" t="s">
        <v>313</v>
      </c>
      <c r="D185" s="167" t="s">
        <v>118</v>
      </c>
      <c r="E185" s="168" t="s">
        <v>314</v>
      </c>
      <c r="F185" s="169" t="s">
        <v>315</v>
      </c>
      <c r="G185" s="170" t="s">
        <v>195</v>
      </c>
      <c r="H185" s="171">
        <v>5267.5</v>
      </c>
      <c r="I185" s="172"/>
      <c r="J185" s="173">
        <f>ROUND(I185*H185,2)</f>
        <v>0</v>
      </c>
      <c r="K185" s="174"/>
      <c r="L185" s="39"/>
      <c r="M185" s="175" t="s">
        <v>1</v>
      </c>
      <c r="N185" s="176" t="s">
        <v>39</v>
      </c>
      <c r="O185" s="77"/>
      <c r="P185" s="177">
        <f>O185*H185</f>
        <v>0</v>
      </c>
      <c r="Q185" s="177">
        <v>0</v>
      </c>
      <c r="R185" s="177">
        <f>Q185*H185</f>
        <v>0</v>
      </c>
      <c r="S185" s="177">
        <v>0</v>
      </c>
      <c r="T185" s="17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79" t="s">
        <v>122</v>
      </c>
      <c r="AT185" s="179" t="s">
        <v>118</v>
      </c>
      <c r="AU185" s="179" t="s">
        <v>84</v>
      </c>
      <c r="AY185" s="19" t="s">
        <v>117</v>
      </c>
      <c r="BE185" s="180">
        <f>IF(N185="základní",J185,0)</f>
        <v>0</v>
      </c>
      <c r="BF185" s="180">
        <f>IF(N185="snížená",J185,0)</f>
        <v>0</v>
      </c>
      <c r="BG185" s="180">
        <f>IF(N185="zákl. přenesená",J185,0)</f>
        <v>0</v>
      </c>
      <c r="BH185" s="180">
        <f>IF(N185="sníž. přenesená",J185,0)</f>
        <v>0</v>
      </c>
      <c r="BI185" s="180">
        <f>IF(N185="nulová",J185,0)</f>
        <v>0</v>
      </c>
      <c r="BJ185" s="19" t="s">
        <v>82</v>
      </c>
      <c r="BK185" s="180">
        <f>ROUND(I185*H185,2)</f>
        <v>0</v>
      </c>
      <c r="BL185" s="19" t="s">
        <v>122</v>
      </c>
      <c r="BM185" s="179" t="s">
        <v>316</v>
      </c>
    </row>
    <row r="186" s="13" customFormat="1">
      <c r="A186" s="13"/>
      <c r="B186" s="193"/>
      <c r="C186" s="13"/>
      <c r="D186" s="194" t="s">
        <v>197</v>
      </c>
      <c r="E186" s="195" t="s">
        <v>152</v>
      </c>
      <c r="F186" s="196" t="s">
        <v>317</v>
      </c>
      <c r="G186" s="13"/>
      <c r="H186" s="197">
        <v>1386</v>
      </c>
      <c r="I186" s="198"/>
      <c r="J186" s="13"/>
      <c r="K186" s="13"/>
      <c r="L186" s="193"/>
      <c r="M186" s="199"/>
      <c r="N186" s="200"/>
      <c r="O186" s="200"/>
      <c r="P186" s="200"/>
      <c r="Q186" s="200"/>
      <c r="R186" s="200"/>
      <c r="S186" s="200"/>
      <c r="T186" s="20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5" t="s">
        <v>197</v>
      </c>
      <c r="AU186" s="195" t="s">
        <v>84</v>
      </c>
      <c r="AV186" s="13" t="s">
        <v>84</v>
      </c>
      <c r="AW186" s="13" t="s">
        <v>31</v>
      </c>
      <c r="AX186" s="13" t="s">
        <v>74</v>
      </c>
      <c r="AY186" s="195" t="s">
        <v>117</v>
      </c>
    </row>
    <row r="187" s="15" customFormat="1">
      <c r="A187" s="15"/>
      <c r="B187" s="221"/>
      <c r="C187" s="15"/>
      <c r="D187" s="194" t="s">
        <v>197</v>
      </c>
      <c r="E187" s="222" t="s">
        <v>1</v>
      </c>
      <c r="F187" s="223" t="s">
        <v>318</v>
      </c>
      <c r="G187" s="15"/>
      <c r="H187" s="224">
        <v>1386</v>
      </c>
      <c r="I187" s="225"/>
      <c r="J187" s="15"/>
      <c r="K187" s="15"/>
      <c r="L187" s="221"/>
      <c r="M187" s="226"/>
      <c r="N187" s="227"/>
      <c r="O187" s="227"/>
      <c r="P187" s="227"/>
      <c r="Q187" s="227"/>
      <c r="R187" s="227"/>
      <c r="S187" s="227"/>
      <c r="T187" s="22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22" t="s">
        <v>197</v>
      </c>
      <c r="AU187" s="222" t="s">
        <v>84</v>
      </c>
      <c r="AV187" s="15" t="s">
        <v>127</v>
      </c>
      <c r="AW187" s="15" t="s">
        <v>31</v>
      </c>
      <c r="AX187" s="15" t="s">
        <v>74</v>
      </c>
      <c r="AY187" s="222" t="s">
        <v>117</v>
      </c>
    </row>
    <row r="188" s="13" customFormat="1">
      <c r="A188" s="13"/>
      <c r="B188" s="193"/>
      <c r="C188" s="13"/>
      <c r="D188" s="194" t="s">
        <v>197</v>
      </c>
      <c r="E188" s="195" t="s">
        <v>154</v>
      </c>
      <c r="F188" s="196" t="s">
        <v>319</v>
      </c>
      <c r="G188" s="13"/>
      <c r="H188" s="197">
        <v>985</v>
      </c>
      <c r="I188" s="198"/>
      <c r="J188" s="13"/>
      <c r="K188" s="13"/>
      <c r="L188" s="193"/>
      <c r="M188" s="199"/>
      <c r="N188" s="200"/>
      <c r="O188" s="200"/>
      <c r="P188" s="200"/>
      <c r="Q188" s="200"/>
      <c r="R188" s="200"/>
      <c r="S188" s="200"/>
      <c r="T188" s="20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5" t="s">
        <v>197</v>
      </c>
      <c r="AU188" s="195" t="s">
        <v>84</v>
      </c>
      <c r="AV188" s="13" t="s">
        <v>84</v>
      </c>
      <c r="AW188" s="13" t="s">
        <v>31</v>
      </c>
      <c r="AX188" s="13" t="s">
        <v>74</v>
      </c>
      <c r="AY188" s="195" t="s">
        <v>117</v>
      </c>
    </row>
    <row r="189" s="15" customFormat="1">
      <c r="A189" s="15"/>
      <c r="B189" s="221"/>
      <c r="C189" s="15"/>
      <c r="D189" s="194" t="s">
        <v>197</v>
      </c>
      <c r="E189" s="222" t="s">
        <v>1</v>
      </c>
      <c r="F189" s="223" t="s">
        <v>318</v>
      </c>
      <c r="G189" s="15"/>
      <c r="H189" s="224">
        <v>985</v>
      </c>
      <c r="I189" s="225"/>
      <c r="J189" s="15"/>
      <c r="K189" s="15"/>
      <c r="L189" s="221"/>
      <c r="M189" s="226"/>
      <c r="N189" s="227"/>
      <c r="O189" s="227"/>
      <c r="P189" s="227"/>
      <c r="Q189" s="227"/>
      <c r="R189" s="227"/>
      <c r="S189" s="227"/>
      <c r="T189" s="228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22" t="s">
        <v>197</v>
      </c>
      <c r="AU189" s="222" t="s">
        <v>84</v>
      </c>
      <c r="AV189" s="15" t="s">
        <v>127</v>
      </c>
      <c r="AW189" s="15" t="s">
        <v>31</v>
      </c>
      <c r="AX189" s="15" t="s">
        <v>74</v>
      </c>
      <c r="AY189" s="222" t="s">
        <v>117</v>
      </c>
    </row>
    <row r="190" s="13" customFormat="1">
      <c r="A190" s="13"/>
      <c r="B190" s="193"/>
      <c r="C190" s="13"/>
      <c r="D190" s="194" t="s">
        <v>197</v>
      </c>
      <c r="E190" s="195" t="s">
        <v>1</v>
      </c>
      <c r="F190" s="196" t="s">
        <v>320</v>
      </c>
      <c r="G190" s="13"/>
      <c r="H190" s="197">
        <v>711.5</v>
      </c>
      <c r="I190" s="198"/>
      <c r="J190" s="13"/>
      <c r="K190" s="13"/>
      <c r="L190" s="193"/>
      <c r="M190" s="199"/>
      <c r="N190" s="200"/>
      <c r="O190" s="200"/>
      <c r="P190" s="200"/>
      <c r="Q190" s="200"/>
      <c r="R190" s="200"/>
      <c r="S190" s="200"/>
      <c r="T190" s="20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5" t="s">
        <v>197</v>
      </c>
      <c r="AU190" s="195" t="s">
        <v>84</v>
      </c>
      <c r="AV190" s="13" t="s">
        <v>84</v>
      </c>
      <c r="AW190" s="13" t="s">
        <v>31</v>
      </c>
      <c r="AX190" s="13" t="s">
        <v>74</v>
      </c>
      <c r="AY190" s="195" t="s">
        <v>117</v>
      </c>
    </row>
    <row r="191" s="13" customFormat="1">
      <c r="A191" s="13"/>
      <c r="B191" s="193"/>
      <c r="C191" s="13"/>
      <c r="D191" s="194" t="s">
        <v>197</v>
      </c>
      <c r="E191" s="195" t="s">
        <v>1</v>
      </c>
      <c r="F191" s="196" t="s">
        <v>321</v>
      </c>
      <c r="G191" s="13"/>
      <c r="H191" s="197">
        <v>779</v>
      </c>
      <c r="I191" s="198"/>
      <c r="J191" s="13"/>
      <c r="K191" s="13"/>
      <c r="L191" s="193"/>
      <c r="M191" s="199"/>
      <c r="N191" s="200"/>
      <c r="O191" s="200"/>
      <c r="P191" s="200"/>
      <c r="Q191" s="200"/>
      <c r="R191" s="200"/>
      <c r="S191" s="200"/>
      <c r="T191" s="20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5" t="s">
        <v>197</v>
      </c>
      <c r="AU191" s="195" t="s">
        <v>84</v>
      </c>
      <c r="AV191" s="13" t="s">
        <v>84</v>
      </c>
      <c r="AW191" s="13" t="s">
        <v>31</v>
      </c>
      <c r="AX191" s="13" t="s">
        <v>74</v>
      </c>
      <c r="AY191" s="195" t="s">
        <v>117</v>
      </c>
    </row>
    <row r="192" s="13" customFormat="1">
      <c r="A192" s="13"/>
      <c r="B192" s="193"/>
      <c r="C192" s="13"/>
      <c r="D192" s="194" t="s">
        <v>197</v>
      </c>
      <c r="E192" s="195" t="s">
        <v>322</v>
      </c>
      <c r="F192" s="196" t="s">
        <v>323</v>
      </c>
      <c r="G192" s="13"/>
      <c r="H192" s="197">
        <v>38</v>
      </c>
      <c r="I192" s="198"/>
      <c r="J192" s="13"/>
      <c r="K192" s="13"/>
      <c r="L192" s="193"/>
      <c r="M192" s="199"/>
      <c r="N192" s="200"/>
      <c r="O192" s="200"/>
      <c r="P192" s="200"/>
      <c r="Q192" s="200"/>
      <c r="R192" s="200"/>
      <c r="S192" s="200"/>
      <c r="T192" s="20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5" t="s">
        <v>197</v>
      </c>
      <c r="AU192" s="195" t="s">
        <v>84</v>
      </c>
      <c r="AV192" s="13" t="s">
        <v>84</v>
      </c>
      <c r="AW192" s="13" t="s">
        <v>31</v>
      </c>
      <c r="AX192" s="13" t="s">
        <v>74</v>
      </c>
      <c r="AY192" s="195" t="s">
        <v>117</v>
      </c>
    </row>
    <row r="193" s="15" customFormat="1">
      <c r="A193" s="15"/>
      <c r="B193" s="221"/>
      <c r="C193" s="15"/>
      <c r="D193" s="194" t="s">
        <v>197</v>
      </c>
      <c r="E193" s="222" t="s">
        <v>156</v>
      </c>
      <c r="F193" s="223" t="s">
        <v>318</v>
      </c>
      <c r="G193" s="15"/>
      <c r="H193" s="224">
        <v>1528.5</v>
      </c>
      <c r="I193" s="225"/>
      <c r="J193" s="15"/>
      <c r="K193" s="15"/>
      <c r="L193" s="221"/>
      <c r="M193" s="226"/>
      <c r="N193" s="227"/>
      <c r="O193" s="227"/>
      <c r="P193" s="227"/>
      <c r="Q193" s="227"/>
      <c r="R193" s="227"/>
      <c r="S193" s="227"/>
      <c r="T193" s="228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22" t="s">
        <v>197</v>
      </c>
      <c r="AU193" s="222" t="s">
        <v>84</v>
      </c>
      <c r="AV193" s="15" t="s">
        <v>127</v>
      </c>
      <c r="AW193" s="15" t="s">
        <v>31</v>
      </c>
      <c r="AX193" s="15" t="s">
        <v>74</v>
      </c>
      <c r="AY193" s="222" t="s">
        <v>117</v>
      </c>
    </row>
    <row r="194" s="13" customFormat="1">
      <c r="A194" s="13"/>
      <c r="B194" s="193"/>
      <c r="C194" s="13"/>
      <c r="D194" s="194" t="s">
        <v>197</v>
      </c>
      <c r="E194" s="195" t="s">
        <v>158</v>
      </c>
      <c r="F194" s="196" t="s">
        <v>324</v>
      </c>
      <c r="G194" s="13"/>
      <c r="H194" s="197">
        <v>75.599999999999994</v>
      </c>
      <c r="I194" s="198"/>
      <c r="J194" s="13"/>
      <c r="K194" s="13"/>
      <c r="L194" s="193"/>
      <c r="M194" s="199"/>
      <c r="N194" s="200"/>
      <c r="O194" s="200"/>
      <c r="P194" s="200"/>
      <c r="Q194" s="200"/>
      <c r="R194" s="200"/>
      <c r="S194" s="200"/>
      <c r="T194" s="20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5" t="s">
        <v>197</v>
      </c>
      <c r="AU194" s="195" t="s">
        <v>84</v>
      </c>
      <c r="AV194" s="13" t="s">
        <v>84</v>
      </c>
      <c r="AW194" s="13" t="s">
        <v>31</v>
      </c>
      <c r="AX194" s="13" t="s">
        <v>74</v>
      </c>
      <c r="AY194" s="195" t="s">
        <v>117</v>
      </c>
    </row>
    <row r="195" s="13" customFormat="1">
      <c r="A195" s="13"/>
      <c r="B195" s="193"/>
      <c r="C195" s="13"/>
      <c r="D195" s="194" t="s">
        <v>197</v>
      </c>
      <c r="E195" s="195" t="s">
        <v>1</v>
      </c>
      <c r="F195" s="196" t="s">
        <v>325</v>
      </c>
      <c r="G195" s="13"/>
      <c r="H195" s="197">
        <v>1292.4000000000001</v>
      </c>
      <c r="I195" s="198"/>
      <c r="J195" s="13"/>
      <c r="K195" s="13"/>
      <c r="L195" s="193"/>
      <c r="M195" s="199"/>
      <c r="N195" s="200"/>
      <c r="O195" s="200"/>
      <c r="P195" s="200"/>
      <c r="Q195" s="200"/>
      <c r="R195" s="200"/>
      <c r="S195" s="200"/>
      <c r="T195" s="20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5" t="s">
        <v>197</v>
      </c>
      <c r="AU195" s="195" t="s">
        <v>84</v>
      </c>
      <c r="AV195" s="13" t="s">
        <v>84</v>
      </c>
      <c r="AW195" s="13" t="s">
        <v>31</v>
      </c>
      <c r="AX195" s="13" t="s">
        <v>74</v>
      </c>
      <c r="AY195" s="195" t="s">
        <v>117</v>
      </c>
    </row>
    <row r="196" s="15" customFormat="1">
      <c r="A196" s="15"/>
      <c r="B196" s="221"/>
      <c r="C196" s="15"/>
      <c r="D196" s="194" t="s">
        <v>197</v>
      </c>
      <c r="E196" s="222" t="s">
        <v>160</v>
      </c>
      <c r="F196" s="223" t="s">
        <v>318</v>
      </c>
      <c r="G196" s="15"/>
      <c r="H196" s="224">
        <v>1368</v>
      </c>
      <c r="I196" s="225"/>
      <c r="J196" s="15"/>
      <c r="K196" s="15"/>
      <c r="L196" s="221"/>
      <c r="M196" s="226"/>
      <c r="N196" s="227"/>
      <c r="O196" s="227"/>
      <c r="P196" s="227"/>
      <c r="Q196" s="227"/>
      <c r="R196" s="227"/>
      <c r="S196" s="227"/>
      <c r="T196" s="228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22" t="s">
        <v>197</v>
      </c>
      <c r="AU196" s="222" t="s">
        <v>84</v>
      </c>
      <c r="AV196" s="15" t="s">
        <v>127</v>
      </c>
      <c r="AW196" s="15" t="s">
        <v>31</v>
      </c>
      <c r="AX196" s="15" t="s">
        <v>74</v>
      </c>
      <c r="AY196" s="222" t="s">
        <v>117</v>
      </c>
    </row>
    <row r="197" s="14" customFormat="1">
      <c r="A197" s="14"/>
      <c r="B197" s="202"/>
      <c r="C197" s="14"/>
      <c r="D197" s="194" t="s">
        <v>197</v>
      </c>
      <c r="E197" s="203" t="s">
        <v>326</v>
      </c>
      <c r="F197" s="204" t="s">
        <v>216</v>
      </c>
      <c r="G197" s="14"/>
      <c r="H197" s="205">
        <v>5267.5</v>
      </c>
      <c r="I197" s="206"/>
      <c r="J197" s="14"/>
      <c r="K197" s="14"/>
      <c r="L197" s="202"/>
      <c r="M197" s="207"/>
      <c r="N197" s="208"/>
      <c r="O197" s="208"/>
      <c r="P197" s="208"/>
      <c r="Q197" s="208"/>
      <c r="R197" s="208"/>
      <c r="S197" s="208"/>
      <c r="T197" s="20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3" t="s">
        <v>197</v>
      </c>
      <c r="AU197" s="203" t="s">
        <v>84</v>
      </c>
      <c r="AV197" s="14" t="s">
        <v>122</v>
      </c>
      <c r="AW197" s="14" t="s">
        <v>31</v>
      </c>
      <c r="AX197" s="14" t="s">
        <v>82</v>
      </c>
      <c r="AY197" s="203" t="s">
        <v>117</v>
      </c>
    </row>
    <row r="198" s="2" customFormat="1" ht="21.75" customHeight="1">
      <c r="A198" s="38"/>
      <c r="B198" s="166"/>
      <c r="C198" s="167" t="s">
        <v>327</v>
      </c>
      <c r="D198" s="167" t="s">
        <v>118</v>
      </c>
      <c r="E198" s="168" t="s">
        <v>328</v>
      </c>
      <c r="F198" s="169" t="s">
        <v>329</v>
      </c>
      <c r="G198" s="170" t="s">
        <v>195</v>
      </c>
      <c r="H198" s="171">
        <v>1230</v>
      </c>
      <c r="I198" s="172"/>
      <c r="J198" s="173">
        <f>ROUND(I198*H198,2)</f>
        <v>0</v>
      </c>
      <c r="K198" s="174"/>
      <c r="L198" s="39"/>
      <c r="M198" s="175" t="s">
        <v>1</v>
      </c>
      <c r="N198" s="176" t="s">
        <v>39</v>
      </c>
      <c r="O198" s="77"/>
      <c r="P198" s="177">
        <f>O198*H198</f>
        <v>0</v>
      </c>
      <c r="Q198" s="177">
        <v>0</v>
      </c>
      <c r="R198" s="177">
        <f>Q198*H198</f>
        <v>0</v>
      </c>
      <c r="S198" s="177">
        <v>0</v>
      </c>
      <c r="T198" s="17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79" t="s">
        <v>122</v>
      </c>
      <c r="AT198" s="179" t="s">
        <v>118</v>
      </c>
      <c r="AU198" s="179" t="s">
        <v>84</v>
      </c>
      <c r="AY198" s="19" t="s">
        <v>117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9" t="s">
        <v>82</v>
      </c>
      <c r="BK198" s="180">
        <f>ROUND(I198*H198,2)</f>
        <v>0</v>
      </c>
      <c r="BL198" s="19" t="s">
        <v>122</v>
      </c>
      <c r="BM198" s="179" t="s">
        <v>330</v>
      </c>
    </row>
    <row r="199" s="13" customFormat="1">
      <c r="A199" s="13"/>
      <c r="B199" s="193"/>
      <c r="C199" s="13"/>
      <c r="D199" s="194" t="s">
        <v>197</v>
      </c>
      <c r="E199" s="195" t="s">
        <v>1</v>
      </c>
      <c r="F199" s="196" t="s">
        <v>143</v>
      </c>
      <c r="G199" s="13"/>
      <c r="H199" s="197">
        <v>1230</v>
      </c>
      <c r="I199" s="198"/>
      <c r="J199" s="13"/>
      <c r="K199" s="13"/>
      <c r="L199" s="193"/>
      <c r="M199" s="199"/>
      <c r="N199" s="200"/>
      <c r="O199" s="200"/>
      <c r="P199" s="200"/>
      <c r="Q199" s="200"/>
      <c r="R199" s="200"/>
      <c r="S199" s="200"/>
      <c r="T199" s="20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5" t="s">
        <v>197</v>
      </c>
      <c r="AU199" s="195" t="s">
        <v>84</v>
      </c>
      <c r="AV199" s="13" t="s">
        <v>84</v>
      </c>
      <c r="AW199" s="13" t="s">
        <v>31</v>
      </c>
      <c r="AX199" s="13" t="s">
        <v>82</v>
      </c>
      <c r="AY199" s="195" t="s">
        <v>117</v>
      </c>
    </row>
    <row r="200" s="2" customFormat="1" ht="33" customHeight="1">
      <c r="A200" s="38"/>
      <c r="B200" s="166"/>
      <c r="C200" s="167" t="s">
        <v>331</v>
      </c>
      <c r="D200" s="167" t="s">
        <v>118</v>
      </c>
      <c r="E200" s="168" t="s">
        <v>332</v>
      </c>
      <c r="F200" s="169" t="s">
        <v>333</v>
      </c>
      <c r="G200" s="170" t="s">
        <v>195</v>
      </c>
      <c r="H200" s="171">
        <v>1230</v>
      </c>
      <c r="I200" s="172"/>
      <c r="J200" s="173">
        <f>ROUND(I200*H200,2)</f>
        <v>0</v>
      </c>
      <c r="K200" s="174"/>
      <c r="L200" s="39"/>
      <c r="M200" s="175" t="s">
        <v>1</v>
      </c>
      <c r="N200" s="176" t="s">
        <v>39</v>
      </c>
      <c r="O200" s="77"/>
      <c r="P200" s="177">
        <f>O200*H200</f>
        <v>0</v>
      </c>
      <c r="Q200" s="177">
        <v>0</v>
      </c>
      <c r="R200" s="177">
        <f>Q200*H200</f>
        <v>0</v>
      </c>
      <c r="S200" s="177">
        <v>0</v>
      </c>
      <c r="T200" s="17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79" t="s">
        <v>122</v>
      </c>
      <c r="AT200" s="179" t="s">
        <v>118</v>
      </c>
      <c r="AU200" s="179" t="s">
        <v>84</v>
      </c>
      <c r="AY200" s="19" t="s">
        <v>117</v>
      </c>
      <c r="BE200" s="180">
        <f>IF(N200="základní",J200,0)</f>
        <v>0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19" t="s">
        <v>82</v>
      </c>
      <c r="BK200" s="180">
        <f>ROUND(I200*H200,2)</f>
        <v>0</v>
      </c>
      <c r="BL200" s="19" t="s">
        <v>122</v>
      </c>
      <c r="BM200" s="179" t="s">
        <v>334</v>
      </c>
    </row>
    <row r="201" s="13" customFormat="1">
      <c r="A201" s="13"/>
      <c r="B201" s="193"/>
      <c r="C201" s="13"/>
      <c r="D201" s="194" t="s">
        <v>197</v>
      </c>
      <c r="E201" s="195" t="s">
        <v>1</v>
      </c>
      <c r="F201" s="196" t="s">
        <v>143</v>
      </c>
      <c r="G201" s="13"/>
      <c r="H201" s="197">
        <v>1230</v>
      </c>
      <c r="I201" s="198"/>
      <c r="J201" s="13"/>
      <c r="K201" s="13"/>
      <c r="L201" s="193"/>
      <c r="M201" s="199"/>
      <c r="N201" s="200"/>
      <c r="O201" s="200"/>
      <c r="P201" s="200"/>
      <c r="Q201" s="200"/>
      <c r="R201" s="200"/>
      <c r="S201" s="200"/>
      <c r="T201" s="20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5" t="s">
        <v>197</v>
      </c>
      <c r="AU201" s="195" t="s">
        <v>84</v>
      </c>
      <c r="AV201" s="13" t="s">
        <v>84</v>
      </c>
      <c r="AW201" s="13" t="s">
        <v>31</v>
      </c>
      <c r="AX201" s="13" t="s">
        <v>82</v>
      </c>
      <c r="AY201" s="195" t="s">
        <v>117</v>
      </c>
    </row>
    <row r="202" s="2" customFormat="1" ht="33" customHeight="1">
      <c r="A202" s="38"/>
      <c r="B202" s="166"/>
      <c r="C202" s="167" t="s">
        <v>335</v>
      </c>
      <c r="D202" s="167" t="s">
        <v>118</v>
      </c>
      <c r="E202" s="168" t="s">
        <v>336</v>
      </c>
      <c r="F202" s="169" t="s">
        <v>337</v>
      </c>
      <c r="G202" s="170" t="s">
        <v>195</v>
      </c>
      <c r="H202" s="171">
        <v>1230</v>
      </c>
      <c r="I202" s="172"/>
      <c r="J202" s="173">
        <f>ROUND(I202*H202,2)</f>
        <v>0</v>
      </c>
      <c r="K202" s="174"/>
      <c r="L202" s="39"/>
      <c r="M202" s="175" t="s">
        <v>1</v>
      </c>
      <c r="N202" s="176" t="s">
        <v>39</v>
      </c>
      <c r="O202" s="77"/>
      <c r="P202" s="177">
        <f>O202*H202</f>
        <v>0</v>
      </c>
      <c r="Q202" s="177">
        <v>0</v>
      </c>
      <c r="R202" s="177">
        <f>Q202*H202</f>
        <v>0</v>
      </c>
      <c r="S202" s="177">
        <v>0</v>
      </c>
      <c r="T202" s="17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79" t="s">
        <v>122</v>
      </c>
      <c r="AT202" s="179" t="s">
        <v>118</v>
      </c>
      <c r="AU202" s="179" t="s">
        <v>84</v>
      </c>
      <c r="AY202" s="19" t="s">
        <v>117</v>
      </c>
      <c r="BE202" s="180">
        <f>IF(N202="základní",J202,0)</f>
        <v>0</v>
      </c>
      <c r="BF202" s="180">
        <f>IF(N202="snížená",J202,0)</f>
        <v>0</v>
      </c>
      <c r="BG202" s="180">
        <f>IF(N202="zákl. přenesená",J202,0)</f>
        <v>0</v>
      </c>
      <c r="BH202" s="180">
        <f>IF(N202="sníž. přenesená",J202,0)</f>
        <v>0</v>
      </c>
      <c r="BI202" s="180">
        <f>IF(N202="nulová",J202,0)</f>
        <v>0</v>
      </c>
      <c r="BJ202" s="19" t="s">
        <v>82</v>
      </c>
      <c r="BK202" s="180">
        <f>ROUND(I202*H202,2)</f>
        <v>0</v>
      </c>
      <c r="BL202" s="19" t="s">
        <v>122</v>
      </c>
      <c r="BM202" s="179" t="s">
        <v>338</v>
      </c>
    </row>
    <row r="203" s="13" customFormat="1">
      <c r="A203" s="13"/>
      <c r="B203" s="193"/>
      <c r="C203" s="13"/>
      <c r="D203" s="194" t="s">
        <v>197</v>
      </c>
      <c r="E203" s="195" t="s">
        <v>1</v>
      </c>
      <c r="F203" s="196" t="s">
        <v>143</v>
      </c>
      <c r="G203" s="13"/>
      <c r="H203" s="197">
        <v>1230</v>
      </c>
      <c r="I203" s="198"/>
      <c r="J203" s="13"/>
      <c r="K203" s="13"/>
      <c r="L203" s="193"/>
      <c r="M203" s="199"/>
      <c r="N203" s="200"/>
      <c r="O203" s="200"/>
      <c r="P203" s="200"/>
      <c r="Q203" s="200"/>
      <c r="R203" s="200"/>
      <c r="S203" s="200"/>
      <c r="T203" s="20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5" t="s">
        <v>197</v>
      </c>
      <c r="AU203" s="195" t="s">
        <v>84</v>
      </c>
      <c r="AV203" s="13" t="s">
        <v>84</v>
      </c>
      <c r="AW203" s="13" t="s">
        <v>31</v>
      </c>
      <c r="AX203" s="13" t="s">
        <v>82</v>
      </c>
      <c r="AY203" s="195" t="s">
        <v>117</v>
      </c>
    </row>
    <row r="204" s="2" customFormat="1" ht="24.15" customHeight="1">
      <c r="A204" s="38"/>
      <c r="B204" s="166"/>
      <c r="C204" s="167" t="s">
        <v>339</v>
      </c>
      <c r="D204" s="167" t="s">
        <v>118</v>
      </c>
      <c r="E204" s="168" t="s">
        <v>340</v>
      </c>
      <c r="F204" s="169" t="s">
        <v>341</v>
      </c>
      <c r="G204" s="170" t="s">
        <v>270</v>
      </c>
      <c r="H204" s="171">
        <v>0.021999999999999999</v>
      </c>
      <c r="I204" s="172"/>
      <c r="J204" s="173">
        <f>ROUND(I204*H204,2)</f>
        <v>0</v>
      </c>
      <c r="K204" s="174"/>
      <c r="L204" s="39"/>
      <c r="M204" s="175" t="s">
        <v>1</v>
      </c>
      <c r="N204" s="176" t="s">
        <v>39</v>
      </c>
      <c r="O204" s="77"/>
      <c r="P204" s="177">
        <f>O204*H204</f>
        <v>0</v>
      </c>
      <c r="Q204" s="177">
        <v>0</v>
      </c>
      <c r="R204" s="177">
        <f>Q204*H204</f>
        <v>0</v>
      </c>
      <c r="S204" s="177">
        <v>0</v>
      </c>
      <c r="T204" s="17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79" t="s">
        <v>122</v>
      </c>
      <c r="AT204" s="179" t="s">
        <v>118</v>
      </c>
      <c r="AU204" s="179" t="s">
        <v>84</v>
      </c>
      <c r="AY204" s="19" t="s">
        <v>117</v>
      </c>
      <c r="BE204" s="180">
        <f>IF(N204="základní",J204,0)</f>
        <v>0</v>
      </c>
      <c r="BF204" s="180">
        <f>IF(N204="snížená",J204,0)</f>
        <v>0</v>
      </c>
      <c r="BG204" s="180">
        <f>IF(N204="zákl. přenesená",J204,0)</f>
        <v>0</v>
      </c>
      <c r="BH204" s="180">
        <f>IF(N204="sníž. přenesená",J204,0)</f>
        <v>0</v>
      </c>
      <c r="BI204" s="180">
        <f>IF(N204="nulová",J204,0)</f>
        <v>0</v>
      </c>
      <c r="BJ204" s="19" t="s">
        <v>82</v>
      </c>
      <c r="BK204" s="180">
        <f>ROUND(I204*H204,2)</f>
        <v>0</v>
      </c>
      <c r="BL204" s="19" t="s">
        <v>122</v>
      </c>
      <c r="BM204" s="179" t="s">
        <v>342</v>
      </c>
    </row>
    <row r="205" s="13" customFormat="1">
      <c r="A205" s="13"/>
      <c r="B205" s="193"/>
      <c r="C205" s="13"/>
      <c r="D205" s="194" t="s">
        <v>197</v>
      </c>
      <c r="E205" s="195" t="s">
        <v>1</v>
      </c>
      <c r="F205" s="196" t="s">
        <v>343</v>
      </c>
      <c r="G205" s="13"/>
      <c r="H205" s="197">
        <v>0.021999999999999999</v>
      </c>
      <c r="I205" s="198"/>
      <c r="J205" s="13"/>
      <c r="K205" s="13"/>
      <c r="L205" s="193"/>
      <c r="M205" s="199"/>
      <c r="N205" s="200"/>
      <c r="O205" s="200"/>
      <c r="P205" s="200"/>
      <c r="Q205" s="200"/>
      <c r="R205" s="200"/>
      <c r="S205" s="200"/>
      <c r="T205" s="20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5" t="s">
        <v>197</v>
      </c>
      <c r="AU205" s="195" t="s">
        <v>84</v>
      </c>
      <c r="AV205" s="13" t="s">
        <v>84</v>
      </c>
      <c r="AW205" s="13" t="s">
        <v>31</v>
      </c>
      <c r="AX205" s="13" t="s">
        <v>82</v>
      </c>
      <c r="AY205" s="195" t="s">
        <v>117</v>
      </c>
    </row>
    <row r="206" s="2" customFormat="1" ht="16.5" customHeight="1">
      <c r="A206" s="38"/>
      <c r="B206" s="166"/>
      <c r="C206" s="210" t="s">
        <v>344</v>
      </c>
      <c r="D206" s="210" t="s">
        <v>284</v>
      </c>
      <c r="E206" s="211" t="s">
        <v>345</v>
      </c>
      <c r="F206" s="212" t="s">
        <v>346</v>
      </c>
      <c r="G206" s="213" t="s">
        <v>305</v>
      </c>
      <c r="H206" s="214">
        <v>22</v>
      </c>
      <c r="I206" s="215"/>
      <c r="J206" s="216">
        <f>ROUND(I206*H206,2)</f>
        <v>0</v>
      </c>
      <c r="K206" s="217"/>
      <c r="L206" s="218"/>
      <c r="M206" s="219" t="s">
        <v>1</v>
      </c>
      <c r="N206" s="220" t="s">
        <v>39</v>
      </c>
      <c r="O206" s="77"/>
      <c r="P206" s="177">
        <f>O206*H206</f>
        <v>0</v>
      </c>
      <c r="Q206" s="177">
        <v>0.001</v>
      </c>
      <c r="R206" s="177">
        <f>Q206*H206</f>
        <v>0.021999999999999999</v>
      </c>
      <c r="S206" s="177">
        <v>0</v>
      </c>
      <c r="T206" s="17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79" t="s">
        <v>231</v>
      </c>
      <c r="AT206" s="179" t="s">
        <v>284</v>
      </c>
      <c r="AU206" s="179" t="s">
        <v>84</v>
      </c>
      <c r="AY206" s="19" t="s">
        <v>117</v>
      </c>
      <c r="BE206" s="180">
        <f>IF(N206="základní",J206,0)</f>
        <v>0</v>
      </c>
      <c r="BF206" s="180">
        <f>IF(N206="snížená",J206,0)</f>
        <v>0</v>
      </c>
      <c r="BG206" s="180">
        <f>IF(N206="zákl. přenesená",J206,0)</f>
        <v>0</v>
      </c>
      <c r="BH206" s="180">
        <f>IF(N206="sníž. přenesená",J206,0)</f>
        <v>0</v>
      </c>
      <c r="BI206" s="180">
        <f>IF(N206="nulová",J206,0)</f>
        <v>0</v>
      </c>
      <c r="BJ206" s="19" t="s">
        <v>82</v>
      </c>
      <c r="BK206" s="180">
        <f>ROUND(I206*H206,2)</f>
        <v>0</v>
      </c>
      <c r="BL206" s="19" t="s">
        <v>122</v>
      </c>
      <c r="BM206" s="179" t="s">
        <v>347</v>
      </c>
    </row>
    <row r="207" s="13" customFormat="1">
      <c r="A207" s="13"/>
      <c r="B207" s="193"/>
      <c r="C207" s="13"/>
      <c r="D207" s="194" t="s">
        <v>197</v>
      </c>
      <c r="E207" s="13"/>
      <c r="F207" s="196" t="s">
        <v>348</v>
      </c>
      <c r="G207" s="13"/>
      <c r="H207" s="197">
        <v>22</v>
      </c>
      <c r="I207" s="198"/>
      <c r="J207" s="13"/>
      <c r="K207" s="13"/>
      <c r="L207" s="193"/>
      <c r="M207" s="199"/>
      <c r="N207" s="200"/>
      <c r="O207" s="200"/>
      <c r="P207" s="200"/>
      <c r="Q207" s="200"/>
      <c r="R207" s="200"/>
      <c r="S207" s="200"/>
      <c r="T207" s="20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5" t="s">
        <v>197</v>
      </c>
      <c r="AU207" s="195" t="s">
        <v>84</v>
      </c>
      <c r="AV207" s="13" t="s">
        <v>84</v>
      </c>
      <c r="AW207" s="13" t="s">
        <v>3</v>
      </c>
      <c r="AX207" s="13" t="s">
        <v>82</v>
      </c>
      <c r="AY207" s="195" t="s">
        <v>117</v>
      </c>
    </row>
    <row r="208" s="2" customFormat="1" ht="21.75" customHeight="1">
      <c r="A208" s="38"/>
      <c r="B208" s="166"/>
      <c r="C208" s="167" t="s">
        <v>349</v>
      </c>
      <c r="D208" s="167" t="s">
        <v>118</v>
      </c>
      <c r="E208" s="168" t="s">
        <v>350</v>
      </c>
      <c r="F208" s="169" t="s">
        <v>351</v>
      </c>
      <c r="G208" s="170" t="s">
        <v>195</v>
      </c>
      <c r="H208" s="171">
        <v>1230</v>
      </c>
      <c r="I208" s="172"/>
      <c r="J208" s="173">
        <f>ROUND(I208*H208,2)</f>
        <v>0</v>
      </c>
      <c r="K208" s="174"/>
      <c r="L208" s="39"/>
      <c r="M208" s="175" t="s">
        <v>1</v>
      </c>
      <c r="N208" s="176" t="s">
        <v>39</v>
      </c>
      <c r="O208" s="77"/>
      <c r="P208" s="177">
        <f>O208*H208</f>
        <v>0</v>
      </c>
      <c r="Q208" s="177">
        <v>0</v>
      </c>
      <c r="R208" s="177">
        <f>Q208*H208</f>
        <v>0</v>
      </c>
      <c r="S208" s="177">
        <v>0</v>
      </c>
      <c r="T208" s="17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79" t="s">
        <v>122</v>
      </c>
      <c r="AT208" s="179" t="s">
        <v>118</v>
      </c>
      <c r="AU208" s="179" t="s">
        <v>84</v>
      </c>
      <c r="AY208" s="19" t="s">
        <v>117</v>
      </c>
      <c r="BE208" s="180">
        <f>IF(N208="základní",J208,0)</f>
        <v>0</v>
      </c>
      <c r="BF208" s="180">
        <f>IF(N208="snížená",J208,0)</f>
        <v>0</v>
      </c>
      <c r="BG208" s="180">
        <f>IF(N208="zákl. přenesená",J208,0)</f>
        <v>0</v>
      </c>
      <c r="BH208" s="180">
        <f>IF(N208="sníž. přenesená",J208,0)</f>
        <v>0</v>
      </c>
      <c r="BI208" s="180">
        <f>IF(N208="nulová",J208,0)</f>
        <v>0</v>
      </c>
      <c r="BJ208" s="19" t="s">
        <v>82</v>
      </c>
      <c r="BK208" s="180">
        <f>ROUND(I208*H208,2)</f>
        <v>0</v>
      </c>
      <c r="BL208" s="19" t="s">
        <v>122</v>
      </c>
      <c r="BM208" s="179" t="s">
        <v>352</v>
      </c>
    </row>
    <row r="209" s="13" customFormat="1">
      <c r="A209" s="13"/>
      <c r="B209" s="193"/>
      <c r="C209" s="13"/>
      <c r="D209" s="194" t="s">
        <v>197</v>
      </c>
      <c r="E209" s="195" t="s">
        <v>1</v>
      </c>
      <c r="F209" s="196" t="s">
        <v>143</v>
      </c>
      <c r="G209" s="13"/>
      <c r="H209" s="197">
        <v>1230</v>
      </c>
      <c r="I209" s="198"/>
      <c r="J209" s="13"/>
      <c r="K209" s="13"/>
      <c r="L209" s="193"/>
      <c r="M209" s="199"/>
      <c r="N209" s="200"/>
      <c r="O209" s="200"/>
      <c r="P209" s="200"/>
      <c r="Q209" s="200"/>
      <c r="R209" s="200"/>
      <c r="S209" s="200"/>
      <c r="T209" s="20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5" t="s">
        <v>197</v>
      </c>
      <c r="AU209" s="195" t="s">
        <v>84</v>
      </c>
      <c r="AV209" s="13" t="s">
        <v>84</v>
      </c>
      <c r="AW209" s="13" t="s">
        <v>31</v>
      </c>
      <c r="AX209" s="13" t="s">
        <v>82</v>
      </c>
      <c r="AY209" s="195" t="s">
        <v>117</v>
      </c>
    </row>
    <row r="210" s="2" customFormat="1" ht="16.5" customHeight="1">
      <c r="A210" s="38"/>
      <c r="B210" s="166"/>
      <c r="C210" s="167" t="s">
        <v>353</v>
      </c>
      <c r="D210" s="167" t="s">
        <v>118</v>
      </c>
      <c r="E210" s="168" t="s">
        <v>354</v>
      </c>
      <c r="F210" s="169" t="s">
        <v>355</v>
      </c>
      <c r="G210" s="170" t="s">
        <v>195</v>
      </c>
      <c r="H210" s="171">
        <v>1230</v>
      </c>
      <c r="I210" s="172"/>
      <c r="J210" s="173">
        <f>ROUND(I210*H210,2)</f>
        <v>0</v>
      </c>
      <c r="K210" s="174"/>
      <c r="L210" s="39"/>
      <c r="M210" s="175" t="s">
        <v>1</v>
      </c>
      <c r="N210" s="176" t="s">
        <v>39</v>
      </c>
      <c r="O210" s="77"/>
      <c r="P210" s="177">
        <f>O210*H210</f>
        <v>0</v>
      </c>
      <c r="Q210" s="177">
        <v>0</v>
      </c>
      <c r="R210" s="177">
        <f>Q210*H210</f>
        <v>0</v>
      </c>
      <c r="S210" s="177">
        <v>0</v>
      </c>
      <c r="T210" s="17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79" t="s">
        <v>122</v>
      </c>
      <c r="AT210" s="179" t="s">
        <v>118</v>
      </c>
      <c r="AU210" s="179" t="s">
        <v>84</v>
      </c>
      <c r="AY210" s="19" t="s">
        <v>117</v>
      </c>
      <c r="BE210" s="180">
        <f>IF(N210="základní",J210,0)</f>
        <v>0</v>
      </c>
      <c r="BF210" s="180">
        <f>IF(N210="snížená",J210,0)</f>
        <v>0</v>
      </c>
      <c r="BG210" s="180">
        <f>IF(N210="zákl. přenesená",J210,0)</f>
        <v>0</v>
      </c>
      <c r="BH210" s="180">
        <f>IF(N210="sníž. přenesená",J210,0)</f>
        <v>0</v>
      </c>
      <c r="BI210" s="180">
        <f>IF(N210="nulová",J210,0)</f>
        <v>0</v>
      </c>
      <c r="BJ210" s="19" t="s">
        <v>82</v>
      </c>
      <c r="BK210" s="180">
        <f>ROUND(I210*H210,2)</f>
        <v>0</v>
      </c>
      <c r="BL210" s="19" t="s">
        <v>122</v>
      </c>
      <c r="BM210" s="179" t="s">
        <v>356</v>
      </c>
    </row>
    <row r="211" s="13" customFormat="1">
      <c r="A211" s="13"/>
      <c r="B211" s="193"/>
      <c r="C211" s="13"/>
      <c r="D211" s="194" t="s">
        <v>197</v>
      </c>
      <c r="E211" s="195" t="s">
        <v>1</v>
      </c>
      <c r="F211" s="196" t="s">
        <v>143</v>
      </c>
      <c r="G211" s="13"/>
      <c r="H211" s="197">
        <v>1230</v>
      </c>
      <c r="I211" s="198"/>
      <c r="J211" s="13"/>
      <c r="K211" s="13"/>
      <c r="L211" s="193"/>
      <c r="M211" s="199"/>
      <c r="N211" s="200"/>
      <c r="O211" s="200"/>
      <c r="P211" s="200"/>
      <c r="Q211" s="200"/>
      <c r="R211" s="200"/>
      <c r="S211" s="200"/>
      <c r="T211" s="20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5" t="s">
        <v>197</v>
      </c>
      <c r="AU211" s="195" t="s">
        <v>84</v>
      </c>
      <c r="AV211" s="13" t="s">
        <v>84</v>
      </c>
      <c r="AW211" s="13" t="s">
        <v>31</v>
      </c>
      <c r="AX211" s="13" t="s">
        <v>82</v>
      </c>
      <c r="AY211" s="195" t="s">
        <v>117</v>
      </c>
    </row>
    <row r="212" s="11" customFormat="1" ht="22.8" customHeight="1">
      <c r="A212" s="11"/>
      <c r="B212" s="155"/>
      <c r="C212" s="11"/>
      <c r="D212" s="156" t="s">
        <v>73</v>
      </c>
      <c r="E212" s="191" t="s">
        <v>84</v>
      </c>
      <c r="F212" s="191" t="s">
        <v>357</v>
      </c>
      <c r="G212" s="11"/>
      <c r="H212" s="11"/>
      <c r="I212" s="158"/>
      <c r="J212" s="192">
        <f>BK212</f>
        <v>0</v>
      </c>
      <c r="K212" s="11"/>
      <c r="L212" s="155"/>
      <c r="M212" s="160"/>
      <c r="N212" s="161"/>
      <c r="O212" s="161"/>
      <c r="P212" s="162">
        <f>SUM(P213:P225)</f>
        <v>0</v>
      </c>
      <c r="Q212" s="161"/>
      <c r="R212" s="162">
        <f>SUM(R213:R225)</f>
        <v>74.205386850000011</v>
      </c>
      <c r="S212" s="161"/>
      <c r="T212" s="163">
        <f>SUM(T213:T225)</f>
        <v>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156" t="s">
        <v>82</v>
      </c>
      <c r="AT212" s="164" t="s">
        <v>73</v>
      </c>
      <c r="AU212" s="164" t="s">
        <v>82</v>
      </c>
      <c r="AY212" s="156" t="s">
        <v>117</v>
      </c>
      <c r="BK212" s="165">
        <f>SUM(BK213:BK225)</f>
        <v>0</v>
      </c>
    </row>
    <row r="213" s="2" customFormat="1" ht="24.15" customHeight="1">
      <c r="A213" s="38"/>
      <c r="B213" s="166"/>
      <c r="C213" s="167" t="s">
        <v>358</v>
      </c>
      <c r="D213" s="167" t="s">
        <v>118</v>
      </c>
      <c r="E213" s="168" t="s">
        <v>359</v>
      </c>
      <c r="F213" s="169" t="s">
        <v>360</v>
      </c>
      <c r="G213" s="170" t="s">
        <v>195</v>
      </c>
      <c r="H213" s="171">
        <v>453.04000000000002</v>
      </c>
      <c r="I213" s="172"/>
      <c r="J213" s="173">
        <f>ROUND(I213*H213,2)</f>
        <v>0</v>
      </c>
      <c r="K213" s="174"/>
      <c r="L213" s="39"/>
      <c r="M213" s="175" t="s">
        <v>1</v>
      </c>
      <c r="N213" s="176" t="s">
        <v>39</v>
      </c>
      <c r="O213" s="77"/>
      <c r="P213" s="177">
        <f>O213*H213</f>
        <v>0</v>
      </c>
      <c r="Q213" s="177">
        <v>0.00017000000000000001</v>
      </c>
      <c r="R213" s="177">
        <f>Q213*H213</f>
        <v>0.07701680000000001</v>
      </c>
      <c r="S213" s="177">
        <v>0</v>
      </c>
      <c r="T213" s="17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79" t="s">
        <v>122</v>
      </c>
      <c r="AT213" s="179" t="s">
        <v>118</v>
      </c>
      <c r="AU213" s="179" t="s">
        <v>84</v>
      </c>
      <c r="AY213" s="19" t="s">
        <v>117</v>
      </c>
      <c r="BE213" s="180">
        <f>IF(N213="základní",J213,0)</f>
        <v>0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19" t="s">
        <v>82</v>
      </c>
      <c r="BK213" s="180">
        <f>ROUND(I213*H213,2)</f>
        <v>0</v>
      </c>
      <c r="BL213" s="19" t="s">
        <v>122</v>
      </c>
      <c r="BM213" s="179" t="s">
        <v>361</v>
      </c>
    </row>
    <row r="214" s="13" customFormat="1">
      <c r="A214" s="13"/>
      <c r="B214" s="193"/>
      <c r="C214" s="13"/>
      <c r="D214" s="194" t="s">
        <v>197</v>
      </c>
      <c r="E214" s="195" t="s">
        <v>1</v>
      </c>
      <c r="F214" s="196" t="s">
        <v>362</v>
      </c>
      <c r="G214" s="13"/>
      <c r="H214" s="197">
        <v>453.04000000000002</v>
      </c>
      <c r="I214" s="198"/>
      <c r="J214" s="13"/>
      <c r="K214" s="13"/>
      <c r="L214" s="193"/>
      <c r="M214" s="199"/>
      <c r="N214" s="200"/>
      <c r="O214" s="200"/>
      <c r="P214" s="200"/>
      <c r="Q214" s="200"/>
      <c r="R214" s="200"/>
      <c r="S214" s="200"/>
      <c r="T214" s="20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5" t="s">
        <v>197</v>
      </c>
      <c r="AU214" s="195" t="s">
        <v>84</v>
      </c>
      <c r="AV214" s="13" t="s">
        <v>84</v>
      </c>
      <c r="AW214" s="13" t="s">
        <v>31</v>
      </c>
      <c r="AX214" s="13" t="s">
        <v>82</v>
      </c>
      <c r="AY214" s="195" t="s">
        <v>117</v>
      </c>
    </row>
    <row r="215" s="2" customFormat="1" ht="24.15" customHeight="1">
      <c r="A215" s="38"/>
      <c r="B215" s="166"/>
      <c r="C215" s="210" t="s">
        <v>363</v>
      </c>
      <c r="D215" s="210" t="s">
        <v>284</v>
      </c>
      <c r="E215" s="211" t="s">
        <v>364</v>
      </c>
      <c r="F215" s="212" t="s">
        <v>365</v>
      </c>
      <c r="G215" s="213" t="s">
        <v>195</v>
      </c>
      <c r="H215" s="214">
        <v>536.62599999999998</v>
      </c>
      <c r="I215" s="215"/>
      <c r="J215" s="216">
        <f>ROUND(I215*H215,2)</f>
        <v>0</v>
      </c>
      <c r="K215" s="217"/>
      <c r="L215" s="218"/>
      <c r="M215" s="219" t="s">
        <v>1</v>
      </c>
      <c r="N215" s="220" t="s">
        <v>39</v>
      </c>
      <c r="O215" s="77"/>
      <c r="P215" s="177">
        <f>O215*H215</f>
        <v>0</v>
      </c>
      <c r="Q215" s="177">
        <v>0.00029999999999999997</v>
      </c>
      <c r="R215" s="177">
        <f>Q215*H215</f>
        <v>0.16098779999999999</v>
      </c>
      <c r="S215" s="177">
        <v>0</v>
      </c>
      <c r="T215" s="17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79" t="s">
        <v>231</v>
      </c>
      <c r="AT215" s="179" t="s">
        <v>284</v>
      </c>
      <c r="AU215" s="179" t="s">
        <v>84</v>
      </c>
      <c r="AY215" s="19" t="s">
        <v>117</v>
      </c>
      <c r="BE215" s="180">
        <f>IF(N215="základní",J215,0)</f>
        <v>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19" t="s">
        <v>82</v>
      </c>
      <c r="BK215" s="180">
        <f>ROUND(I215*H215,2)</f>
        <v>0</v>
      </c>
      <c r="BL215" s="19" t="s">
        <v>122</v>
      </c>
      <c r="BM215" s="179" t="s">
        <v>366</v>
      </c>
    </row>
    <row r="216" s="13" customFormat="1">
      <c r="A216" s="13"/>
      <c r="B216" s="193"/>
      <c r="C216" s="13"/>
      <c r="D216" s="194" t="s">
        <v>197</v>
      </c>
      <c r="E216" s="13"/>
      <c r="F216" s="196" t="s">
        <v>367</v>
      </c>
      <c r="G216" s="13"/>
      <c r="H216" s="197">
        <v>536.62599999999998</v>
      </c>
      <c r="I216" s="198"/>
      <c r="J216" s="13"/>
      <c r="K216" s="13"/>
      <c r="L216" s="193"/>
      <c r="M216" s="199"/>
      <c r="N216" s="200"/>
      <c r="O216" s="200"/>
      <c r="P216" s="200"/>
      <c r="Q216" s="200"/>
      <c r="R216" s="200"/>
      <c r="S216" s="200"/>
      <c r="T216" s="20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5" t="s">
        <v>197</v>
      </c>
      <c r="AU216" s="195" t="s">
        <v>84</v>
      </c>
      <c r="AV216" s="13" t="s">
        <v>84</v>
      </c>
      <c r="AW216" s="13" t="s">
        <v>3</v>
      </c>
      <c r="AX216" s="13" t="s">
        <v>82</v>
      </c>
      <c r="AY216" s="195" t="s">
        <v>117</v>
      </c>
    </row>
    <row r="217" s="2" customFormat="1" ht="37.8" customHeight="1">
      <c r="A217" s="38"/>
      <c r="B217" s="166"/>
      <c r="C217" s="167" t="s">
        <v>368</v>
      </c>
      <c r="D217" s="167" t="s">
        <v>118</v>
      </c>
      <c r="E217" s="168" t="s">
        <v>369</v>
      </c>
      <c r="F217" s="169" t="s">
        <v>370</v>
      </c>
      <c r="G217" s="170" t="s">
        <v>226</v>
      </c>
      <c r="H217" s="171">
        <v>323.60000000000002</v>
      </c>
      <c r="I217" s="172"/>
      <c r="J217" s="173">
        <f>ROUND(I217*H217,2)</f>
        <v>0</v>
      </c>
      <c r="K217" s="174"/>
      <c r="L217" s="39"/>
      <c r="M217" s="175" t="s">
        <v>1</v>
      </c>
      <c r="N217" s="176" t="s">
        <v>39</v>
      </c>
      <c r="O217" s="77"/>
      <c r="P217" s="177">
        <f>O217*H217</f>
        <v>0</v>
      </c>
      <c r="Q217" s="177">
        <v>0.20477000000000001</v>
      </c>
      <c r="R217" s="177">
        <f>Q217*H217</f>
        <v>66.263572000000011</v>
      </c>
      <c r="S217" s="177">
        <v>0</v>
      </c>
      <c r="T217" s="17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79" t="s">
        <v>122</v>
      </c>
      <c r="AT217" s="179" t="s">
        <v>118</v>
      </c>
      <c r="AU217" s="179" t="s">
        <v>84</v>
      </c>
      <c r="AY217" s="19" t="s">
        <v>117</v>
      </c>
      <c r="BE217" s="180">
        <f>IF(N217="základní",J217,0)</f>
        <v>0</v>
      </c>
      <c r="BF217" s="180">
        <f>IF(N217="snížená",J217,0)</f>
        <v>0</v>
      </c>
      <c r="BG217" s="180">
        <f>IF(N217="zákl. přenesená",J217,0)</f>
        <v>0</v>
      </c>
      <c r="BH217" s="180">
        <f>IF(N217="sníž. přenesená",J217,0)</f>
        <v>0</v>
      </c>
      <c r="BI217" s="180">
        <f>IF(N217="nulová",J217,0)</f>
        <v>0</v>
      </c>
      <c r="BJ217" s="19" t="s">
        <v>82</v>
      </c>
      <c r="BK217" s="180">
        <f>ROUND(I217*H217,2)</f>
        <v>0</v>
      </c>
      <c r="BL217" s="19" t="s">
        <v>122</v>
      </c>
      <c r="BM217" s="179" t="s">
        <v>371</v>
      </c>
    </row>
    <row r="218" s="13" customFormat="1">
      <c r="A218" s="13"/>
      <c r="B218" s="193"/>
      <c r="C218" s="13"/>
      <c r="D218" s="194" t="s">
        <v>197</v>
      </c>
      <c r="E218" s="195" t="s">
        <v>145</v>
      </c>
      <c r="F218" s="196" t="s">
        <v>372</v>
      </c>
      <c r="G218" s="13"/>
      <c r="H218" s="197">
        <v>323.60000000000002</v>
      </c>
      <c r="I218" s="198"/>
      <c r="J218" s="13"/>
      <c r="K218" s="13"/>
      <c r="L218" s="193"/>
      <c r="M218" s="199"/>
      <c r="N218" s="200"/>
      <c r="O218" s="200"/>
      <c r="P218" s="200"/>
      <c r="Q218" s="200"/>
      <c r="R218" s="200"/>
      <c r="S218" s="200"/>
      <c r="T218" s="20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5" t="s">
        <v>197</v>
      </c>
      <c r="AU218" s="195" t="s">
        <v>84</v>
      </c>
      <c r="AV218" s="13" t="s">
        <v>84</v>
      </c>
      <c r="AW218" s="13" t="s">
        <v>31</v>
      </c>
      <c r="AX218" s="13" t="s">
        <v>82</v>
      </c>
      <c r="AY218" s="195" t="s">
        <v>117</v>
      </c>
    </row>
    <row r="219" s="2" customFormat="1" ht="16.5" customHeight="1">
      <c r="A219" s="38"/>
      <c r="B219" s="166"/>
      <c r="C219" s="167" t="s">
        <v>373</v>
      </c>
      <c r="D219" s="167" t="s">
        <v>118</v>
      </c>
      <c r="E219" s="168" t="s">
        <v>374</v>
      </c>
      <c r="F219" s="169" t="s">
        <v>375</v>
      </c>
      <c r="G219" s="170" t="s">
        <v>234</v>
      </c>
      <c r="H219" s="171">
        <v>2.8250000000000002</v>
      </c>
      <c r="I219" s="172"/>
      <c r="J219" s="173">
        <f>ROUND(I219*H219,2)</f>
        <v>0</v>
      </c>
      <c r="K219" s="174"/>
      <c r="L219" s="39"/>
      <c r="M219" s="175" t="s">
        <v>1</v>
      </c>
      <c r="N219" s="176" t="s">
        <v>39</v>
      </c>
      <c r="O219" s="77"/>
      <c r="P219" s="177">
        <f>O219*H219</f>
        <v>0</v>
      </c>
      <c r="Q219" s="177">
        <v>2.5018699999999998</v>
      </c>
      <c r="R219" s="177">
        <f>Q219*H219</f>
        <v>7.0677827500000001</v>
      </c>
      <c r="S219" s="177">
        <v>0</v>
      </c>
      <c r="T219" s="17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79" t="s">
        <v>122</v>
      </c>
      <c r="AT219" s="179" t="s">
        <v>118</v>
      </c>
      <c r="AU219" s="179" t="s">
        <v>84</v>
      </c>
      <c r="AY219" s="19" t="s">
        <v>117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19" t="s">
        <v>82</v>
      </c>
      <c r="BK219" s="180">
        <f>ROUND(I219*H219,2)</f>
        <v>0</v>
      </c>
      <c r="BL219" s="19" t="s">
        <v>122</v>
      </c>
      <c r="BM219" s="179" t="s">
        <v>376</v>
      </c>
    </row>
    <row r="220" s="13" customFormat="1">
      <c r="A220" s="13"/>
      <c r="B220" s="193"/>
      <c r="C220" s="13"/>
      <c r="D220" s="194" t="s">
        <v>197</v>
      </c>
      <c r="E220" s="195" t="s">
        <v>1</v>
      </c>
      <c r="F220" s="196" t="s">
        <v>377</v>
      </c>
      <c r="G220" s="13"/>
      <c r="H220" s="197">
        <v>2.8250000000000002</v>
      </c>
      <c r="I220" s="198"/>
      <c r="J220" s="13"/>
      <c r="K220" s="13"/>
      <c r="L220" s="193"/>
      <c r="M220" s="199"/>
      <c r="N220" s="200"/>
      <c r="O220" s="200"/>
      <c r="P220" s="200"/>
      <c r="Q220" s="200"/>
      <c r="R220" s="200"/>
      <c r="S220" s="200"/>
      <c r="T220" s="20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5" t="s">
        <v>197</v>
      </c>
      <c r="AU220" s="195" t="s">
        <v>84</v>
      </c>
      <c r="AV220" s="13" t="s">
        <v>84</v>
      </c>
      <c r="AW220" s="13" t="s">
        <v>31</v>
      </c>
      <c r="AX220" s="13" t="s">
        <v>82</v>
      </c>
      <c r="AY220" s="195" t="s">
        <v>117</v>
      </c>
    </row>
    <row r="221" s="2" customFormat="1" ht="16.5" customHeight="1">
      <c r="A221" s="38"/>
      <c r="B221" s="166"/>
      <c r="C221" s="167" t="s">
        <v>378</v>
      </c>
      <c r="D221" s="167" t="s">
        <v>118</v>
      </c>
      <c r="E221" s="168" t="s">
        <v>379</v>
      </c>
      <c r="F221" s="169" t="s">
        <v>380</v>
      </c>
      <c r="G221" s="170" t="s">
        <v>234</v>
      </c>
      <c r="H221" s="171">
        <v>0.25</v>
      </c>
      <c r="I221" s="172"/>
      <c r="J221" s="173">
        <f>ROUND(I221*H221,2)</f>
        <v>0</v>
      </c>
      <c r="K221" s="174"/>
      <c r="L221" s="39"/>
      <c r="M221" s="175" t="s">
        <v>1</v>
      </c>
      <c r="N221" s="176" t="s">
        <v>39</v>
      </c>
      <c r="O221" s="77"/>
      <c r="P221" s="177">
        <f>O221*H221</f>
        <v>0</v>
      </c>
      <c r="Q221" s="177">
        <v>2.5018699999999998</v>
      </c>
      <c r="R221" s="177">
        <f>Q221*H221</f>
        <v>0.62546749999999995</v>
      </c>
      <c r="S221" s="177">
        <v>0</v>
      </c>
      <c r="T221" s="17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79" t="s">
        <v>122</v>
      </c>
      <c r="AT221" s="179" t="s">
        <v>118</v>
      </c>
      <c r="AU221" s="179" t="s">
        <v>84</v>
      </c>
      <c r="AY221" s="19" t="s">
        <v>117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9" t="s">
        <v>82</v>
      </c>
      <c r="BK221" s="180">
        <f>ROUND(I221*H221,2)</f>
        <v>0</v>
      </c>
      <c r="BL221" s="19" t="s">
        <v>122</v>
      </c>
      <c r="BM221" s="179" t="s">
        <v>381</v>
      </c>
    </row>
    <row r="222" s="13" customFormat="1">
      <c r="A222" s="13"/>
      <c r="B222" s="193"/>
      <c r="C222" s="13"/>
      <c r="D222" s="194" t="s">
        <v>197</v>
      </c>
      <c r="E222" s="195" t="s">
        <v>1</v>
      </c>
      <c r="F222" s="196" t="s">
        <v>382</v>
      </c>
      <c r="G222" s="13"/>
      <c r="H222" s="197">
        <v>0.25</v>
      </c>
      <c r="I222" s="198"/>
      <c r="J222" s="13"/>
      <c r="K222" s="13"/>
      <c r="L222" s="193"/>
      <c r="M222" s="199"/>
      <c r="N222" s="200"/>
      <c r="O222" s="200"/>
      <c r="P222" s="200"/>
      <c r="Q222" s="200"/>
      <c r="R222" s="200"/>
      <c r="S222" s="200"/>
      <c r="T222" s="20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5" t="s">
        <v>197</v>
      </c>
      <c r="AU222" s="195" t="s">
        <v>84</v>
      </c>
      <c r="AV222" s="13" t="s">
        <v>84</v>
      </c>
      <c r="AW222" s="13" t="s">
        <v>31</v>
      </c>
      <c r="AX222" s="13" t="s">
        <v>82</v>
      </c>
      <c r="AY222" s="195" t="s">
        <v>117</v>
      </c>
    </row>
    <row r="223" s="2" customFormat="1" ht="16.5" customHeight="1">
      <c r="A223" s="38"/>
      <c r="B223" s="166"/>
      <c r="C223" s="167" t="s">
        <v>383</v>
      </c>
      <c r="D223" s="167" t="s">
        <v>118</v>
      </c>
      <c r="E223" s="168" t="s">
        <v>384</v>
      </c>
      <c r="F223" s="169" t="s">
        <v>385</v>
      </c>
      <c r="G223" s="170" t="s">
        <v>195</v>
      </c>
      <c r="H223" s="171">
        <v>4</v>
      </c>
      <c r="I223" s="172"/>
      <c r="J223" s="173">
        <f>ROUND(I223*H223,2)</f>
        <v>0</v>
      </c>
      <c r="K223" s="174"/>
      <c r="L223" s="39"/>
      <c r="M223" s="175" t="s">
        <v>1</v>
      </c>
      <c r="N223" s="176" t="s">
        <v>39</v>
      </c>
      <c r="O223" s="77"/>
      <c r="P223" s="177">
        <f>O223*H223</f>
        <v>0</v>
      </c>
      <c r="Q223" s="177">
        <v>0.00264</v>
      </c>
      <c r="R223" s="177">
        <f>Q223*H223</f>
        <v>0.01056</v>
      </c>
      <c r="S223" s="177">
        <v>0</v>
      </c>
      <c r="T223" s="17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79" t="s">
        <v>122</v>
      </c>
      <c r="AT223" s="179" t="s">
        <v>118</v>
      </c>
      <c r="AU223" s="179" t="s">
        <v>84</v>
      </c>
      <c r="AY223" s="19" t="s">
        <v>117</v>
      </c>
      <c r="BE223" s="180">
        <f>IF(N223="základní",J223,0)</f>
        <v>0</v>
      </c>
      <c r="BF223" s="180">
        <f>IF(N223="snížená",J223,0)</f>
        <v>0</v>
      </c>
      <c r="BG223" s="180">
        <f>IF(N223="zákl. přenesená",J223,0)</f>
        <v>0</v>
      </c>
      <c r="BH223" s="180">
        <f>IF(N223="sníž. přenesená",J223,0)</f>
        <v>0</v>
      </c>
      <c r="BI223" s="180">
        <f>IF(N223="nulová",J223,0)</f>
        <v>0</v>
      </c>
      <c r="BJ223" s="19" t="s">
        <v>82</v>
      </c>
      <c r="BK223" s="180">
        <f>ROUND(I223*H223,2)</f>
        <v>0</v>
      </c>
      <c r="BL223" s="19" t="s">
        <v>122</v>
      </c>
      <c r="BM223" s="179" t="s">
        <v>386</v>
      </c>
    </row>
    <row r="224" s="13" customFormat="1">
      <c r="A224" s="13"/>
      <c r="B224" s="193"/>
      <c r="C224" s="13"/>
      <c r="D224" s="194" t="s">
        <v>197</v>
      </c>
      <c r="E224" s="195" t="s">
        <v>1</v>
      </c>
      <c r="F224" s="196" t="s">
        <v>387</v>
      </c>
      <c r="G224" s="13"/>
      <c r="H224" s="197">
        <v>4</v>
      </c>
      <c r="I224" s="198"/>
      <c r="J224" s="13"/>
      <c r="K224" s="13"/>
      <c r="L224" s="193"/>
      <c r="M224" s="199"/>
      <c r="N224" s="200"/>
      <c r="O224" s="200"/>
      <c r="P224" s="200"/>
      <c r="Q224" s="200"/>
      <c r="R224" s="200"/>
      <c r="S224" s="200"/>
      <c r="T224" s="20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5" t="s">
        <v>197</v>
      </c>
      <c r="AU224" s="195" t="s">
        <v>84</v>
      </c>
      <c r="AV224" s="13" t="s">
        <v>84</v>
      </c>
      <c r="AW224" s="13" t="s">
        <v>31</v>
      </c>
      <c r="AX224" s="13" t="s">
        <v>82</v>
      </c>
      <c r="AY224" s="195" t="s">
        <v>117</v>
      </c>
    </row>
    <row r="225" s="2" customFormat="1" ht="16.5" customHeight="1">
      <c r="A225" s="38"/>
      <c r="B225" s="166"/>
      <c r="C225" s="167" t="s">
        <v>388</v>
      </c>
      <c r="D225" s="167" t="s">
        <v>118</v>
      </c>
      <c r="E225" s="168" t="s">
        <v>389</v>
      </c>
      <c r="F225" s="169" t="s">
        <v>390</v>
      </c>
      <c r="G225" s="170" t="s">
        <v>195</v>
      </c>
      <c r="H225" s="171">
        <v>4</v>
      </c>
      <c r="I225" s="172"/>
      <c r="J225" s="173">
        <f>ROUND(I225*H225,2)</f>
        <v>0</v>
      </c>
      <c r="K225" s="174"/>
      <c r="L225" s="39"/>
      <c r="M225" s="175" t="s">
        <v>1</v>
      </c>
      <c r="N225" s="176" t="s">
        <v>39</v>
      </c>
      <c r="O225" s="77"/>
      <c r="P225" s="177">
        <f>O225*H225</f>
        <v>0</v>
      </c>
      <c r="Q225" s="177">
        <v>0</v>
      </c>
      <c r="R225" s="177">
        <f>Q225*H225</f>
        <v>0</v>
      </c>
      <c r="S225" s="177">
        <v>0</v>
      </c>
      <c r="T225" s="17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79" t="s">
        <v>122</v>
      </c>
      <c r="AT225" s="179" t="s">
        <v>118</v>
      </c>
      <c r="AU225" s="179" t="s">
        <v>84</v>
      </c>
      <c r="AY225" s="19" t="s">
        <v>117</v>
      </c>
      <c r="BE225" s="180">
        <f>IF(N225="základní",J225,0)</f>
        <v>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19" t="s">
        <v>82</v>
      </c>
      <c r="BK225" s="180">
        <f>ROUND(I225*H225,2)</f>
        <v>0</v>
      </c>
      <c r="BL225" s="19" t="s">
        <v>122</v>
      </c>
      <c r="BM225" s="179" t="s">
        <v>391</v>
      </c>
    </row>
    <row r="226" s="11" customFormat="1" ht="22.8" customHeight="1">
      <c r="A226" s="11"/>
      <c r="B226" s="155"/>
      <c r="C226" s="11"/>
      <c r="D226" s="156" t="s">
        <v>73</v>
      </c>
      <c r="E226" s="191" t="s">
        <v>127</v>
      </c>
      <c r="F226" s="191" t="s">
        <v>392</v>
      </c>
      <c r="G226" s="11"/>
      <c r="H226" s="11"/>
      <c r="I226" s="158"/>
      <c r="J226" s="192">
        <f>BK226</f>
        <v>0</v>
      </c>
      <c r="K226" s="11"/>
      <c r="L226" s="155"/>
      <c r="M226" s="160"/>
      <c r="N226" s="161"/>
      <c r="O226" s="161"/>
      <c r="P226" s="162">
        <f>SUM(P227:P230)</f>
        <v>0</v>
      </c>
      <c r="Q226" s="161"/>
      <c r="R226" s="162">
        <f>SUM(R227:R230)</f>
        <v>23.597831700000004</v>
      </c>
      <c r="S226" s="161"/>
      <c r="T226" s="163">
        <f>SUM(T227:T230)</f>
        <v>0</v>
      </c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R226" s="156" t="s">
        <v>82</v>
      </c>
      <c r="AT226" s="164" t="s">
        <v>73</v>
      </c>
      <c r="AU226" s="164" t="s">
        <v>82</v>
      </c>
      <c r="AY226" s="156" t="s">
        <v>117</v>
      </c>
      <c r="BK226" s="165">
        <f>SUM(BK227:BK230)</f>
        <v>0</v>
      </c>
    </row>
    <row r="227" s="2" customFormat="1" ht="33" customHeight="1">
      <c r="A227" s="38"/>
      <c r="B227" s="166"/>
      <c r="C227" s="167" t="s">
        <v>393</v>
      </c>
      <c r="D227" s="167" t="s">
        <v>118</v>
      </c>
      <c r="E227" s="168" t="s">
        <v>394</v>
      </c>
      <c r="F227" s="169" t="s">
        <v>395</v>
      </c>
      <c r="G227" s="170" t="s">
        <v>195</v>
      </c>
      <c r="H227" s="171">
        <v>45.200000000000003</v>
      </c>
      <c r="I227" s="172"/>
      <c r="J227" s="173">
        <f>ROUND(I227*H227,2)</f>
        <v>0</v>
      </c>
      <c r="K227" s="174"/>
      <c r="L227" s="39"/>
      <c r="M227" s="175" t="s">
        <v>1</v>
      </c>
      <c r="N227" s="176" t="s">
        <v>39</v>
      </c>
      <c r="O227" s="77"/>
      <c r="P227" s="177">
        <f>O227*H227</f>
        <v>0</v>
      </c>
      <c r="Q227" s="177">
        <v>0.49689</v>
      </c>
      <c r="R227" s="177">
        <f>Q227*H227</f>
        <v>22.459428000000003</v>
      </c>
      <c r="S227" s="177">
        <v>0</v>
      </c>
      <c r="T227" s="17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79" t="s">
        <v>122</v>
      </c>
      <c r="AT227" s="179" t="s">
        <v>118</v>
      </c>
      <c r="AU227" s="179" t="s">
        <v>84</v>
      </c>
      <c r="AY227" s="19" t="s">
        <v>117</v>
      </c>
      <c r="BE227" s="180">
        <f>IF(N227="základní",J227,0)</f>
        <v>0</v>
      </c>
      <c r="BF227" s="180">
        <f>IF(N227="snížená",J227,0)</f>
        <v>0</v>
      </c>
      <c r="BG227" s="180">
        <f>IF(N227="zákl. přenesená",J227,0)</f>
        <v>0</v>
      </c>
      <c r="BH227" s="180">
        <f>IF(N227="sníž. přenesená",J227,0)</f>
        <v>0</v>
      </c>
      <c r="BI227" s="180">
        <f>IF(N227="nulová",J227,0)</f>
        <v>0</v>
      </c>
      <c r="BJ227" s="19" t="s">
        <v>82</v>
      </c>
      <c r="BK227" s="180">
        <f>ROUND(I227*H227,2)</f>
        <v>0</v>
      </c>
      <c r="BL227" s="19" t="s">
        <v>122</v>
      </c>
      <c r="BM227" s="179" t="s">
        <v>396</v>
      </c>
    </row>
    <row r="228" s="13" customFormat="1">
      <c r="A228" s="13"/>
      <c r="B228" s="193"/>
      <c r="C228" s="13"/>
      <c r="D228" s="194" t="s">
        <v>197</v>
      </c>
      <c r="E228" s="195" t="s">
        <v>162</v>
      </c>
      <c r="F228" s="196" t="s">
        <v>397</v>
      </c>
      <c r="G228" s="13"/>
      <c r="H228" s="197">
        <v>45.200000000000003</v>
      </c>
      <c r="I228" s="198"/>
      <c r="J228" s="13"/>
      <c r="K228" s="13"/>
      <c r="L228" s="193"/>
      <c r="M228" s="199"/>
      <c r="N228" s="200"/>
      <c r="O228" s="200"/>
      <c r="P228" s="200"/>
      <c r="Q228" s="200"/>
      <c r="R228" s="200"/>
      <c r="S228" s="200"/>
      <c r="T228" s="20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5" t="s">
        <v>197</v>
      </c>
      <c r="AU228" s="195" t="s">
        <v>84</v>
      </c>
      <c r="AV228" s="13" t="s">
        <v>84</v>
      </c>
      <c r="AW228" s="13" t="s">
        <v>31</v>
      </c>
      <c r="AX228" s="13" t="s">
        <v>82</v>
      </c>
      <c r="AY228" s="195" t="s">
        <v>117</v>
      </c>
    </row>
    <row r="229" s="2" customFormat="1" ht="16.5" customHeight="1">
      <c r="A229" s="38"/>
      <c r="B229" s="166"/>
      <c r="C229" s="167" t="s">
        <v>398</v>
      </c>
      <c r="D229" s="167" t="s">
        <v>118</v>
      </c>
      <c r="E229" s="168" t="s">
        <v>399</v>
      </c>
      <c r="F229" s="169" t="s">
        <v>400</v>
      </c>
      <c r="G229" s="170" t="s">
        <v>270</v>
      </c>
      <c r="H229" s="171">
        <v>1.085</v>
      </c>
      <c r="I229" s="172"/>
      <c r="J229" s="173">
        <f>ROUND(I229*H229,2)</f>
        <v>0</v>
      </c>
      <c r="K229" s="174"/>
      <c r="L229" s="39"/>
      <c r="M229" s="175" t="s">
        <v>1</v>
      </c>
      <c r="N229" s="176" t="s">
        <v>39</v>
      </c>
      <c r="O229" s="77"/>
      <c r="P229" s="177">
        <f>O229*H229</f>
        <v>0</v>
      </c>
      <c r="Q229" s="177">
        <v>1.04922</v>
      </c>
      <c r="R229" s="177">
        <f>Q229*H229</f>
        <v>1.1384037</v>
      </c>
      <c r="S229" s="177">
        <v>0</v>
      </c>
      <c r="T229" s="17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79" t="s">
        <v>122</v>
      </c>
      <c r="AT229" s="179" t="s">
        <v>118</v>
      </c>
      <c r="AU229" s="179" t="s">
        <v>84</v>
      </c>
      <c r="AY229" s="19" t="s">
        <v>117</v>
      </c>
      <c r="BE229" s="180">
        <f>IF(N229="základní",J229,0)</f>
        <v>0</v>
      </c>
      <c r="BF229" s="180">
        <f>IF(N229="snížená",J229,0)</f>
        <v>0</v>
      </c>
      <c r="BG229" s="180">
        <f>IF(N229="zákl. přenesená",J229,0)</f>
        <v>0</v>
      </c>
      <c r="BH229" s="180">
        <f>IF(N229="sníž. přenesená",J229,0)</f>
        <v>0</v>
      </c>
      <c r="BI229" s="180">
        <f>IF(N229="nulová",J229,0)</f>
        <v>0</v>
      </c>
      <c r="BJ229" s="19" t="s">
        <v>82</v>
      </c>
      <c r="BK229" s="180">
        <f>ROUND(I229*H229,2)</f>
        <v>0</v>
      </c>
      <c r="BL229" s="19" t="s">
        <v>122</v>
      </c>
      <c r="BM229" s="179" t="s">
        <v>401</v>
      </c>
    </row>
    <row r="230" s="13" customFormat="1">
      <c r="A230" s="13"/>
      <c r="B230" s="193"/>
      <c r="C230" s="13"/>
      <c r="D230" s="194" t="s">
        <v>197</v>
      </c>
      <c r="E230" s="195" t="s">
        <v>1</v>
      </c>
      <c r="F230" s="196" t="s">
        <v>402</v>
      </c>
      <c r="G230" s="13"/>
      <c r="H230" s="197">
        <v>1.085</v>
      </c>
      <c r="I230" s="198"/>
      <c r="J230" s="13"/>
      <c r="K230" s="13"/>
      <c r="L230" s="193"/>
      <c r="M230" s="199"/>
      <c r="N230" s="200"/>
      <c r="O230" s="200"/>
      <c r="P230" s="200"/>
      <c r="Q230" s="200"/>
      <c r="R230" s="200"/>
      <c r="S230" s="200"/>
      <c r="T230" s="20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5" t="s">
        <v>197</v>
      </c>
      <c r="AU230" s="195" t="s">
        <v>84</v>
      </c>
      <c r="AV230" s="13" t="s">
        <v>84</v>
      </c>
      <c r="AW230" s="13" t="s">
        <v>31</v>
      </c>
      <c r="AX230" s="13" t="s">
        <v>82</v>
      </c>
      <c r="AY230" s="195" t="s">
        <v>117</v>
      </c>
    </row>
    <row r="231" s="11" customFormat="1" ht="22.8" customHeight="1">
      <c r="A231" s="11"/>
      <c r="B231" s="155"/>
      <c r="C231" s="11"/>
      <c r="D231" s="156" t="s">
        <v>73</v>
      </c>
      <c r="E231" s="191" t="s">
        <v>122</v>
      </c>
      <c r="F231" s="191" t="s">
        <v>403</v>
      </c>
      <c r="G231" s="11"/>
      <c r="H231" s="11"/>
      <c r="I231" s="158"/>
      <c r="J231" s="192">
        <f>BK231</f>
        <v>0</v>
      </c>
      <c r="K231" s="11"/>
      <c r="L231" s="155"/>
      <c r="M231" s="160"/>
      <c r="N231" s="161"/>
      <c r="O231" s="161"/>
      <c r="P231" s="162">
        <f>SUM(P232:P233)</f>
        <v>0</v>
      </c>
      <c r="Q231" s="161"/>
      <c r="R231" s="162">
        <f>SUM(R232:R233)</f>
        <v>0</v>
      </c>
      <c r="S231" s="161"/>
      <c r="T231" s="163">
        <f>SUM(T232:T233)</f>
        <v>0</v>
      </c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R231" s="156" t="s">
        <v>82</v>
      </c>
      <c r="AT231" s="164" t="s">
        <v>73</v>
      </c>
      <c r="AU231" s="164" t="s">
        <v>82</v>
      </c>
      <c r="AY231" s="156" t="s">
        <v>117</v>
      </c>
      <c r="BK231" s="165">
        <f>SUM(BK232:BK233)</f>
        <v>0</v>
      </c>
    </row>
    <row r="232" s="2" customFormat="1" ht="16.5" customHeight="1">
      <c r="A232" s="38"/>
      <c r="B232" s="166"/>
      <c r="C232" s="167" t="s">
        <v>404</v>
      </c>
      <c r="D232" s="167" t="s">
        <v>118</v>
      </c>
      <c r="E232" s="168" t="s">
        <v>405</v>
      </c>
      <c r="F232" s="169" t="s">
        <v>406</v>
      </c>
      <c r="G232" s="170" t="s">
        <v>234</v>
      </c>
      <c r="H232" s="171">
        <v>6.6600000000000001</v>
      </c>
      <c r="I232" s="172"/>
      <c r="J232" s="173">
        <f>ROUND(I232*H232,2)</f>
        <v>0</v>
      </c>
      <c r="K232" s="174"/>
      <c r="L232" s="39"/>
      <c r="M232" s="175" t="s">
        <v>1</v>
      </c>
      <c r="N232" s="176" t="s">
        <v>39</v>
      </c>
      <c r="O232" s="77"/>
      <c r="P232" s="177">
        <f>O232*H232</f>
        <v>0</v>
      </c>
      <c r="Q232" s="177">
        <v>0</v>
      </c>
      <c r="R232" s="177">
        <f>Q232*H232</f>
        <v>0</v>
      </c>
      <c r="S232" s="177">
        <v>0</v>
      </c>
      <c r="T232" s="17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79" t="s">
        <v>122</v>
      </c>
      <c r="AT232" s="179" t="s">
        <v>118</v>
      </c>
      <c r="AU232" s="179" t="s">
        <v>84</v>
      </c>
      <c r="AY232" s="19" t="s">
        <v>117</v>
      </c>
      <c r="BE232" s="180">
        <f>IF(N232="základní",J232,0)</f>
        <v>0</v>
      </c>
      <c r="BF232" s="180">
        <f>IF(N232="snížená",J232,0)</f>
        <v>0</v>
      </c>
      <c r="BG232" s="180">
        <f>IF(N232="zákl. přenesená",J232,0)</f>
        <v>0</v>
      </c>
      <c r="BH232" s="180">
        <f>IF(N232="sníž. přenesená",J232,0)</f>
        <v>0</v>
      </c>
      <c r="BI232" s="180">
        <f>IF(N232="nulová",J232,0)</f>
        <v>0</v>
      </c>
      <c r="BJ232" s="19" t="s">
        <v>82</v>
      </c>
      <c r="BK232" s="180">
        <f>ROUND(I232*H232,2)</f>
        <v>0</v>
      </c>
      <c r="BL232" s="19" t="s">
        <v>122</v>
      </c>
      <c r="BM232" s="179" t="s">
        <v>407</v>
      </c>
    </row>
    <row r="233" s="13" customFormat="1">
      <c r="A233" s="13"/>
      <c r="B233" s="193"/>
      <c r="C233" s="13"/>
      <c r="D233" s="194" t="s">
        <v>197</v>
      </c>
      <c r="E233" s="195" t="s">
        <v>164</v>
      </c>
      <c r="F233" s="196" t="s">
        <v>408</v>
      </c>
      <c r="G233" s="13"/>
      <c r="H233" s="197">
        <v>6.6600000000000001</v>
      </c>
      <c r="I233" s="198"/>
      <c r="J233" s="13"/>
      <c r="K233" s="13"/>
      <c r="L233" s="193"/>
      <c r="M233" s="199"/>
      <c r="N233" s="200"/>
      <c r="O233" s="200"/>
      <c r="P233" s="200"/>
      <c r="Q233" s="200"/>
      <c r="R233" s="200"/>
      <c r="S233" s="200"/>
      <c r="T233" s="20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5" t="s">
        <v>197</v>
      </c>
      <c r="AU233" s="195" t="s">
        <v>84</v>
      </c>
      <c r="AV233" s="13" t="s">
        <v>84</v>
      </c>
      <c r="AW233" s="13" t="s">
        <v>31</v>
      </c>
      <c r="AX233" s="13" t="s">
        <v>82</v>
      </c>
      <c r="AY233" s="195" t="s">
        <v>117</v>
      </c>
    </row>
    <row r="234" s="11" customFormat="1" ht="22.8" customHeight="1">
      <c r="A234" s="11"/>
      <c r="B234" s="155"/>
      <c r="C234" s="11"/>
      <c r="D234" s="156" t="s">
        <v>73</v>
      </c>
      <c r="E234" s="191" t="s">
        <v>116</v>
      </c>
      <c r="F234" s="191" t="s">
        <v>409</v>
      </c>
      <c r="G234" s="11"/>
      <c r="H234" s="11"/>
      <c r="I234" s="158"/>
      <c r="J234" s="192">
        <f>BK234</f>
        <v>0</v>
      </c>
      <c r="K234" s="11"/>
      <c r="L234" s="155"/>
      <c r="M234" s="160"/>
      <c r="N234" s="161"/>
      <c r="O234" s="161"/>
      <c r="P234" s="162">
        <f>SUM(P235:P268)</f>
        <v>0</v>
      </c>
      <c r="Q234" s="161"/>
      <c r="R234" s="162">
        <f>SUM(R235:R268)</f>
        <v>680.45055000000002</v>
      </c>
      <c r="S234" s="161"/>
      <c r="T234" s="163">
        <f>SUM(T235:T268)</f>
        <v>0</v>
      </c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R234" s="156" t="s">
        <v>82</v>
      </c>
      <c r="AT234" s="164" t="s">
        <v>73</v>
      </c>
      <c r="AU234" s="164" t="s">
        <v>82</v>
      </c>
      <c r="AY234" s="156" t="s">
        <v>117</v>
      </c>
      <c r="BK234" s="165">
        <f>SUM(BK235:BK268)</f>
        <v>0</v>
      </c>
    </row>
    <row r="235" s="2" customFormat="1" ht="24.15" customHeight="1">
      <c r="A235" s="38"/>
      <c r="B235" s="166"/>
      <c r="C235" s="167" t="s">
        <v>410</v>
      </c>
      <c r="D235" s="167" t="s">
        <v>118</v>
      </c>
      <c r="E235" s="168" t="s">
        <v>411</v>
      </c>
      <c r="F235" s="169" t="s">
        <v>412</v>
      </c>
      <c r="G235" s="170" t="s">
        <v>195</v>
      </c>
      <c r="H235" s="171">
        <v>2772</v>
      </c>
      <c r="I235" s="172"/>
      <c r="J235" s="173">
        <f>ROUND(I235*H235,2)</f>
        <v>0</v>
      </c>
      <c r="K235" s="174"/>
      <c r="L235" s="39"/>
      <c r="M235" s="175" t="s">
        <v>1</v>
      </c>
      <c r="N235" s="176" t="s">
        <v>39</v>
      </c>
      <c r="O235" s="77"/>
      <c r="P235" s="177">
        <f>O235*H235</f>
        <v>0</v>
      </c>
      <c r="Q235" s="177">
        <v>0</v>
      </c>
      <c r="R235" s="177">
        <f>Q235*H235</f>
        <v>0</v>
      </c>
      <c r="S235" s="177">
        <v>0</v>
      </c>
      <c r="T235" s="17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79" t="s">
        <v>122</v>
      </c>
      <c r="AT235" s="179" t="s">
        <v>118</v>
      </c>
      <c r="AU235" s="179" t="s">
        <v>84</v>
      </c>
      <c r="AY235" s="19" t="s">
        <v>117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19" t="s">
        <v>82</v>
      </c>
      <c r="BK235" s="180">
        <f>ROUND(I235*H235,2)</f>
        <v>0</v>
      </c>
      <c r="BL235" s="19" t="s">
        <v>122</v>
      </c>
      <c r="BM235" s="179" t="s">
        <v>413</v>
      </c>
    </row>
    <row r="236" s="13" customFormat="1">
      <c r="A236" s="13"/>
      <c r="B236" s="193"/>
      <c r="C236" s="13"/>
      <c r="D236" s="194" t="s">
        <v>197</v>
      </c>
      <c r="E236" s="195" t="s">
        <v>1</v>
      </c>
      <c r="F236" s="196" t="s">
        <v>414</v>
      </c>
      <c r="G236" s="13"/>
      <c r="H236" s="197">
        <v>2772</v>
      </c>
      <c r="I236" s="198"/>
      <c r="J236" s="13"/>
      <c r="K236" s="13"/>
      <c r="L236" s="193"/>
      <c r="M236" s="199"/>
      <c r="N236" s="200"/>
      <c r="O236" s="200"/>
      <c r="P236" s="200"/>
      <c r="Q236" s="200"/>
      <c r="R236" s="200"/>
      <c r="S236" s="200"/>
      <c r="T236" s="20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5" t="s">
        <v>197</v>
      </c>
      <c r="AU236" s="195" t="s">
        <v>84</v>
      </c>
      <c r="AV236" s="13" t="s">
        <v>84</v>
      </c>
      <c r="AW236" s="13" t="s">
        <v>31</v>
      </c>
      <c r="AX236" s="13" t="s">
        <v>82</v>
      </c>
      <c r="AY236" s="195" t="s">
        <v>117</v>
      </c>
    </row>
    <row r="237" s="2" customFormat="1" ht="24.15" customHeight="1">
      <c r="A237" s="38"/>
      <c r="B237" s="166"/>
      <c r="C237" s="167" t="s">
        <v>415</v>
      </c>
      <c r="D237" s="167" t="s">
        <v>118</v>
      </c>
      <c r="E237" s="168" t="s">
        <v>416</v>
      </c>
      <c r="F237" s="169" t="s">
        <v>417</v>
      </c>
      <c r="G237" s="170" t="s">
        <v>195</v>
      </c>
      <c r="H237" s="171">
        <v>5125</v>
      </c>
      <c r="I237" s="172"/>
      <c r="J237" s="173">
        <f>ROUND(I237*H237,2)</f>
        <v>0</v>
      </c>
      <c r="K237" s="174"/>
      <c r="L237" s="39"/>
      <c r="M237" s="175" t="s">
        <v>1</v>
      </c>
      <c r="N237" s="176" t="s">
        <v>39</v>
      </c>
      <c r="O237" s="77"/>
      <c r="P237" s="177">
        <f>O237*H237</f>
        <v>0</v>
      </c>
      <c r="Q237" s="177">
        <v>0</v>
      </c>
      <c r="R237" s="177">
        <f>Q237*H237</f>
        <v>0</v>
      </c>
      <c r="S237" s="177">
        <v>0</v>
      </c>
      <c r="T237" s="17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79" t="s">
        <v>122</v>
      </c>
      <c r="AT237" s="179" t="s">
        <v>118</v>
      </c>
      <c r="AU237" s="179" t="s">
        <v>84</v>
      </c>
      <c r="AY237" s="19" t="s">
        <v>117</v>
      </c>
      <c r="BE237" s="180">
        <f>IF(N237="základní",J237,0)</f>
        <v>0</v>
      </c>
      <c r="BF237" s="180">
        <f>IF(N237="snížená",J237,0)</f>
        <v>0</v>
      </c>
      <c r="BG237" s="180">
        <f>IF(N237="zákl. přenesená",J237,0)</f>
        <v>0</v>
      </c>
      <c r="BH237" s="180">
        <f>IF(N237="sníž. přenesená",J237,0)</f>
        <v>0</v>
      </c>
      <c r="BI237" s="180">
        <f>IF(N237="nulová",J237,0)</f>
        <v>0</v>
      </c>
      <c r="BJ237" s="19" t="s">
        <v>82</v>
      </c>
      <c r="BK237" s="180">
        <f>ROUND(I237*H237,2)</f>
        <v>0</v>
      </c>
      <c r="BL237" s="19" t="s">
        <v>122</v>
      </c>
      <c r="BM237" s="179" t="s">
        <v>418</v>
      </c>
    </row>
    <row r="238" s="13" customFormat="1">
      <c r="A238" s="13"/>
      <c r="B238" s="193"/>
      <c r="C238" s="13"/>
      <c r="D238" s="194" t="s">
        <v>197</v>
      </c>
      <c r="E238" s="195" t="s">
        <v>1</v>
      </c>
      <c r="F238" s="196" t="s">
        <v>419</v>
      </c>
      <c r="G238" s="13"/>
      <c r="H238" s="197">
        <v>2772</v>
      </c>
      <c r="I238" s="198"/>
      <c r="J238" s="13"/>
      <c r="K238" s="13"/>
      <c r="L238" s="193"/>
      <c r="M238" s="199"/>
      <c r="N238" s="200"/>
      <c r="O238" s="200"/>
      <c r="P238" s="200"/>
      <c r="Q238" s="200"/>
      <c r="R238" s="200"/>
      <c r="S238" s="200"/>
      <c r="T238" s="20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5" t="s">
        <v>197</v>
      </c>
      <c r="AU238" s="195" t="s">
        <v>84</v>
      </c>
      <c r="AV238" s="13" t="s">
        <v>84</v>
      </c>
      <c r="AW238" s="13" t="s">
        <v>31</v>
      </c>
      <c r="AX238" s="13" t="s">
        <v>74</v>
      </c>
      <c r="AY238" s="195" t="s">
        <v>117</v>
      </c>
    </row>
    <row r="239" s="13" customFormat="1">
      <c r="A239" s="13"/>
      <c r="B239" s="193"/>
      <c r="C239" s="13"/>
      <c r="D239" s="194" t="s">
        <v>197</v>
      </c>
      <c r="E239" s="195" t="s">
        <v>1</v>
      </c>
      <c r="F239" s="196" t="s">
        <v>420</v>
      </c>
      <c r="G239" s="13"/>
      <c r="H239" s="197">
        <v>985</v>
      </c>
      <c r="I239" s="198"/>
      <c r="J239" s="13"/>
      <c r="K239" s="13"/>
      <c r="L239" s="193"/>
      <c r="M239" s="199"/>
      <c r="N239" s="200"/>
      <c r="O239" s="200"/>
      <c r="P239" s="200"/>
      <c r="Q239" s="200"/>
      <c r="R239" s="200"/>
      <c r="S239" s="200"/>
      <c r="T239" s="20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5" t="s">
        <v>197</v>
      </c>
      <c r="AU239" s="195" t="s">
        <v>84</v>
      </c>
      <c r="AV239" s="13" t="s">
        <v>84</v>
      </c>
      <c r="AW239" s="13" t="s">
        <v>31</v>
      </c>
      <c r="AX239" s="13" t="s">
        <v>74</v>
      </c>
      <c r="AY239" s="195" t="s">
        <v>117</v>
      </c>
    </row>
    <row r="240" s="13" customFormat="1">
      <c r="A240" s="13"/>
      <c r="B240" s="193"/>
      <c r="C240" s="13"/>
      <c r="D240" s="194" t="s">
        <v>197</v>
      </c>
      <c r="E240" s="195" t="s">
        <v>1</v>
      </c>
      <c r="F240" s="196" t="s">
        <v>421</v>
      </c>
      <c r="G240" s="13"/>
      <c r="H240" s="197">
        <v>1368</v>
      </c>
      <c r="I240" s="198"/>
      <c r="J240" s="13"/>
      <c r="K240" s="13"/>
      <c r="L240" s="193"/>
      <c r="M240" s="199"/>
      <c r="N240" s="200"/>
      <c r="O240" s="200"/>
      <c r="P240" s="200"/>
      <c r="Q240" s="200"/>
      <c r="R240" s="200"/>
      <c r="S240" s="200"/>
      <c r="T240" s="20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5" t="s">
        <v>197</v>
      </c>
      <c r="AU240" s="195" t="s">
        <v>84</v>
      </c>
      <c r="AV240" s="13" t="s">
        <v>84</v>
      </c>
      <c r="AW240" s="13" t="s">
        <v>31</v>
      </c>
      <c r="AX240" s="13" t="s">
        <v>74</v>
      </c>
      <c r="AY240" s="195" t="s">
        <v>117</v>
      </c>
    </row>
    <row r="241" s="14" customFormat="1">
      <c r="A241" s="14"/>
      <c r="B241" s="202"/>
      <c r="C241" s="14"/>
      <c r="D241" s="194" t="s">
        <v>197</v>
      </c>
      <c r="E241" s="203" t="s">
        <v>1</v>
      </c>
      <c r="F241" s="204" t="s">
        <v>216</v>
      </c>
      <c r="G241" s="14"/>
      <c r="H241" s="205">
        <v>5125</v>
      </c>
      <c r="I241" s="206"/>
      <c r="J241" s="14"/>
      <c r="K241" s="14"/>
      <c r="L241" s="202"/>
      <c r="M241" s="207"/>
      <c r="N241" s="208"/>
      <c r="O241" s="208"/>
      <c r="P241" s="208"/>
      <c r="Q241" s="208"/>
      <c r="R241" s="208"/>
      <c r="S241" s="208"/>
      <c r="T241" s="20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03" t="s">
        <v>197</v>
      </c>
      <c r="AU241" s="203" t="s">
        <v>84</v>
      </c>
      <c r="AV241" s="14" t="s">
        <v>122</v>
      </c>
      <c r="AW241" s="14" t="s">
        <v>31</v>
      </c>
      <c r="AX241" s="14" t="s">
        <v>82</v>
      </c>
      <c r="AY241" s="203" t="s">
        <v>117</v>
      </c>
    </row>
    <row r="242" s="2" customFormat="1" ht="24.15" customHeight="1">
      <c r="A242" s="38"/>
      <c r="B242" s="166"/>
      <c r="C242" s="167" t="s">
        <v>422</v>
      </c>
      <c r="D242" s="167" t="s">
        <v>118</v>
      </c>
      <c r="E242" s="168" t="s">
        <v>423</v>
      </c>
      <c r="F242" s="169" t="s">
        <v>424</v>
      </c>
      <c r="G242" s="170" t="s">
        <v>195</v>
      </c>
      <c r="H242" s="171">
        <v>1528.5</v>
      </c>
      <c r="I242" s="172"/>
      <c r="J242" s="173">
        <f>ROUND(I242*H242,2)</f>
        <v>0</v>
      </c>
      <c r="K242" s="174"/>
      <c r="L242" s="39"/>
      <c r="M242" s="175" t="s">
        <v>1</v>
      </c>
      <c r="N242" s="176" t="s">
        <v>39</v>
      </c>
      <c r="O242" s="77"/>
      <c r="P242" s="177">
        <f>O242*H242</f>
        <v>0</v>
      </c>
      <c r="Q242" s="177">
        <v>0</v>
      </c>
      <c r="R242" s="177">
        <f>Q242*H242</f>
        <v>0</v>
      </c>
      <c r="S242" s="177">
        <v>0</v>
      </c>
      <c r="T242" s="17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79" t="s">
        <v>122</v>
      </c>
      <c r="AT242" s="179" t="s">
        <v>118</v>
      </c>
      <c r="AU242" s="179" t="s">
        <v>84</v>
      </c>
      <c r="AY242" s="19" t="s">
        <v>117</v>
      </c>
      <c r="BE242" s="180">
        <f>IF(N242="základní",J242,0)</f>
        <v>0</v>
      </c>
      <c r="BF242" s="180">
        <f>IF(N242="snížená",J242,0)</f>
        <v>0</v>
      </c>
      <c r="BG242" s="180">
        <f>IF(N242="zákl. přenesená",J242,0)</f>
        <v>0</v>
      </c>
      <c r="BH242" s="180">
        <f>IF(N242="sníž. přenesená",J242,0)</f>
        <v>0</v>
      </c>
      <c r="BI242" s="180">
        <f>IF(N242="nulová",J242,0)</f>
        <v>0</v>
      </c>
      <c r="BJ242" s="19" t="s">
        <v>82</v>
      </c>
      <c r="BK242" s="180">
        <f>ROUND(I242*H242,2)</f>
        <v>0</v>
      </c>
      <c r="BL242" s="19" t="s">
        <v>122</v>
      </c>
      <c r="BM242" s="179" t="s">
        <v>425</v>
      </c>
    </row>
    <row r="243" s="13" customFormat="1">
      <c r="A243" s="13"/>
      <c r="B243" s="193"/>
      <c r="C243" s="13"/>
      <c r="D243" s="194" t="s">
        <v>197</v>
      </c>
      <c r="E243" s="195" t="s">
        <v>1</v>
      </c>
      <c r="F243" s="196" t="s">
        <v>426</v>
      </c>
      <c r="G243" s="13"/>
      <c r="H243" s="197">
        <v>1528.5</v>
      </c>
      <c r="I243" s="198"/>
      <c r="J243" s="13"/>
      <c r="K243" s="13"/>
      <c r="L243" s="193"/>
      <c r="M243" s="199"/>
      <c r="N243" s="200"/>
      <c r="O243" s="200"/>
      <c r="P243" s="200"/>
      <c r="Q243" s="200"/>
      <c r="R243" s="200"/>
      <c r="S243" s="200"/>
      <c r="T243" s="20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5" t="s">
        <v>197</v>
      </c>
      <c r="AU243" s="195" t="s">
        <v>84</v>
      </c>
      <c r="AV243" s="13" t="s">
        <v>84</v>
      </c>
      <c r="AW243" s="13" t="s">
        <v>31</v>
      </c>
      <c r="AX243" s="13" t="s">
        <v>82</v>
      </c>
      <c r="AY243" s="195" t="s">
        <v>117</v>
      </c>
    </row>
    <row r="244" s="2" customFormat="1" ht="33" customHeight="1">
      <c r="A244" s="38"/>
      <c r="B244" s="166"/>
      <c r="C244" s="167" t="s">
        <v>142</v>
      </c>
      <c r="D244" s="167" t="s">
        <v>118</v>
      </c>
      <c r="E244" s="168" t="s">
        <v>427</v>
      </c>
      <c r="F244" s="169" t="s">
        <v>428</v>
      </c>
      <c r="G244" s="170" t="s">
        <v>195</v>
      </c>
      <c r="H244" s="171">
        <v>985</v>
      </c>
      <c r="I244" s="172"/>
      <c r="J244" s="173">
        <f>ROUND(I244*H244,2)</f>
        <v>0</v>
      </c>
      <c r="K244" s="174"/>
      <c r="L244" s="39"/>
      <c r="M244" s="175" t="s">
        <v>1</v>
      </c>
      <c r="N244" s="176" t="s">
        <v>39</v>
      </c>
      <c r="O244" s="77"/>
      <c r="P244" s="177">
        <f>O244*H244</f>
        <v>0</v>
      </c>
      <c r="Q244" s="177">
        <v>0</v>
      </c>
      <c r="R244" s="177">
        <f>Q244*H244</f>
        <v>0</v>
      </c>
      <c r="S244" s="177">
        <v>0</v>
      </c>
      <c r="T244" s="17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79" t="s">
        <v>122</v>
      </c>
      <c r="AT244" s="179" t="s">
        <v>118</v>
      </c>
      <c r="AU244" s="179" t="s">
        <v>84</v>
      </c>
      <c r="AY244" s="19" t="s">
        <v>117</v>
      </c>
      <c r="BE244" s="180">
        <f>IF(N244="základní",J244,0)</f>
        <v>0</v>
      </c>
      <c r="BF244" s="180">
        <f>IF(N244="snížená",J244,0)</f>
        <v>0</v>
      </c>
      <c r="BG244" s="180">
        <f>IF(N244="zákl. přenesená",J244,0)</f>
        <v>0</v>
      </c>
      <c r="BH244" s="180">
        <f>IF(N244="sníž. přenesená",J244,0)</f>
        <v>0</v>
      </c>
      <c r="BI244" s="180">
        <f>IF(N244="nulová",J244,0)</f>
        <v>0</v>
      </c>
      <c r="BJ244" s="19" t="s">
        <v>82</v>
      </c>
      <c r="BK244" s="180">
        <f>ROUND(I244*H244,2)</f>
        <v>0</v>
      </c>
      <c r="BL244" s="19" t="s">
        <v>122</v>
      </c>
      <c r="BM244" s="179" t="s">
        <v>429</v>
      </c>
    </row>
    <row r="245" s="13" customFormat="1">
      <c r="A245" s="13"/>
      <c r="B245" s="193"/>
      <c r="C245" s="13"/>
      <c r="D245" s="194" t="s">
        <v>197</v>
      </c>
      <c r="E245" s="195" t="s">
        <v>1</v>
      </c>
      <c r="F245" s="196" t="s">
        <v>154</v>
      </c>
      <c r="G245" s="13"/>
      <c r="H245" s="197">
        <v>985</v>
      </c>
      <c r="I245" s="198"/>
      <c r="J245" s="13"/>
      <c r="K245" s="13"/>
      <c r="L245" s="193"/>
      <c r="M245" s="199"/>
      <c r="N245" s="200"/>
      <c r="O245" s="200"/>
      <c r="P245" s="200"/>
      <c r="Q245" s="200"/>
      <c r="R245" s="200"/>
      <c r="S245" s="200"/>
      <c r="T245" s="20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5" t="s">
        <v>197</v>
      </c>
      <c r="AU245" s="195" t="s">
        <v>84</v>
      </c>
      <c r="AV245" s="13" t="s">
        <v>84</v>
      </c>
      <c r="AW245" s="13" t="s">
        <v>31</v>
      </c>
      <c r="AX245" s="13" t="s">
        <v>82</v>
      </c>
      <c r="AY245" s="195" t="s">
        <v>117</v>
      </c>
    </row>
    <row r="246" s="2" customFormat="1" ht="33" customHeight="1">
      <c r="A246" s="38"/>
      <c r="B246" s="166"/>
      <c r="C246" s="167" t="s">
        <v>430</v>
      </c>
      <c r="D246" s="167" t="s">
        <v>118</v>
      </c>
      <c r="E246" s="168" t="s">
        <v>431</v>
      </c>
      <c r="F246" s="169" t="s">
        <v>432</v>
      </c>
      <c r="G246" s="170" t="s">
        <v>195</v>
      </c>
      <c r="H246" s="171">
        <v>1386</v>
      </c>
      <c r="I246" s="172"/>
      <c r="J246" s="173">
        <f>ROUND(I246*H246,2)</f>
        <v>0</v>
      </c>
      <c r="K246" s="174"/>
      <c r="L246" s="39"/>
      <c r="M246" s="175" t="s">
        <v>1</v>
      </c>
      <c r="N246" s="176" t="s">
        <v>39</v>
      </c>
      <c r="O246" s="77"/>
      <c r="P246" s="177">
        <f>O246*H246</f>
        <v>0</v>
      </c>
      <c r="Q246" s="177">
        <v>0</v>
      </c>
      <c r="R246" s="177">
        <f>Q246*H246</f>
        <v>0</v>
      </c>
      <c r="S246" s="177">
        <v>0</v>
      </c>
      <c r="T246" s="17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79" t="s">
        <v>122</v>
      </c>
      <c r="AT246" s="179" t="s">
        <v>118</v>
      </c>
      <c r="AU246" s="179" t="s">
        <v>84</v>
      </c>
      <c r="AY246" s="19" t="s">
        <v>117</v>
      </c>
      <c r="BE246" s="180">
        <f>IF(N246="základní",J246,0)</f>
        <v>0</v>
      </c>
      <c r="BF246" s="180">
        <f>IF(N246="snížená",J246,0)</f>
        <v>0</v>
      </c>
      <c r="BG246" s="180">
        <f>IF(N246="zákl. přenesená",J246,0)</f>
        <v>0</v>
      </c>
      <c r="BH246" s="180">
        <f>IF(N246="sníž. přenesená",J246,0)</f>
        <v>0</v>
      </c>
      <c r="BI246" s="180">
        <f>IF(N246="nulová",J246,0)</f>
        <v>0</v>
      </c>
      <c r="BJ246" s="19" t="s">
        <v>82</v>
      </c>
      <c r="BK246" s="180">
        <f>ROUND(I246*H246,2)</f>
        <v>0</v>
      </c>
      <c r="BL246" s="19" t="s">
        <v>122</v>
      </c>
      <c r="BM246" s="179" t="s">
        <v>433</v>
      </c>
    </row>
    <row r="247" s="13" customFormat="1">
      <c r="A247" s="13"/>
      <c r="B247" s="193"/>
      <c r="C247" s="13"/>
      <c r="D247" s="194" t="s">
        <v>197</v>
      </c>
      <c r="E247" s="195" t="s">
        <v>1</v>
      </c>
      <c r="F247" s="196" t="s">
        <v>152</v>
      </c>
      <c r="G247" s="13"/>
      <c r="H247" s="197">
        <v>1386</v>
      </c>
      <c r="I247" s="198"/>
      <c r="J247" s="13"/>
      <c r="K247" s="13"/>
      <c r="L247" s="193"/>
      <c r="M247" s="199"/>
      <c r="N247" s="200"/>
      <c r="O247" s="200"/>
      <c r="P247" s="200"/>
      <c r="Q247" s="200"/>
      <c r="R247" s="200"/>
      <c r="S247" s="200"/>
      <c r="T247" s="20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5" t="s">
        <v>197</v>
      </c>
      <c r="AU247" s="195" t="s">
        <v>84</v>
      </c>
      <c r="AV247" s="13" t="s">
        <v>84</v>
      </c>
      <c r="AW247" s="13" t="s">
        <v>31</v>
      </c>
      <c r="AX247" s="13" t="s">
        <v>82</v>
      </c>
      <c r="AY247" s="195" t="s">
        <v>117</v>
      </c>
    </row>
    <row r="248" s="2" customFormat="1" ht="24.15" customHeight="1">
      <c r="A248" s="38"/>
      <c r="B248" s="166"/>
      <c r="C248" s="167" t="s">
        <v>434</v>
      </c>
      <c r="D248" s="167" t="s">
        <v>118</v>
      </c>
      <c r="E248" s="168" t="s">
        <v>435</v>
      </c>
      <c r="F248" s="169" t="s">
        <v>436</v>
      </c>
      <c r="G248" s="170" t="s">
        <v>195</v>
      </c>
      <c r="H248" s="171">
        <v>2371</v>
      </c>
      <c r="I248" s="172"/>
      <c r="J248" s="173">
        <f>ROUND(I248*H248,2)</f>
        <v>0</v>
      </c>
      <c r="K248" s="174"/>
      <c r="L248" s="39"/>
      <c r="M248" s="175" t="s">
        <v>1</v>
      </c>
      <c r="N248" s="176" t="s">
        <v>39</v>
      </c>
      <c r="O248" s="77"/>
      <c r="P248" s="177">
        <f>O248*H248</f>
        <v>0</v>
      </c>
      <c r="Q248" s="177">
        <v>0</v>
      </c>
      <c r="R248" s="177">
        <f>Q248*H248</f>
        <v>0</v>
      </c>
      <c r="S248" s="177">
        <v>0</v>
      </c>
      <c r="T248" s="17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79" t="s">
        <v>122</v>
      </c>
      <c r="AT248" s="179" t="s">
        <v>118</v>
      </c>
      <c r="AU248" s="179" t="s">
        <v>84</v>
      </c>
      <c r="AY248" s="19" t="s">
        <v>117</v>
      </c>
      <c r="BE248" s="180">
        <f>IF(N248="základní",J248,0)</f>
        <v>0</v>
      </c>
      <c r="BF248" s="180">
        <f>IF(N248="snížená",J248,0)</f>
        <v>0</v>
      </c>
      <c r="BG248" s="180">
        <f>IF(N248="zákl. přenesená",J248,0)</f>
        <v>0</v>
      </c>
      <c r="BH248" s="180">
        <f>IF(N248="sníž. přenesená",J248,0)</f>
        <v>0</v>
      </c>
      <c r="BI248" s="180">
        <f>IF(N248="nulová",J248,0)</f>
        <v>0</v>
      </c>
      <c r="BJ248" s="19" t="s">
        <v>82</v>
      </c>
      <c r="BK248" s="180">
        <f>ROUND(I248*H248,2)</f>
        <v>0</v>
      </c>
      <c r="BL248" s="19" t="s">
        <v>122</v>
      </c>
      <c r="BM248" s="179" t="s">
        <v>437</v>
      </c>
    </row>
    <row r="249" s="13" customFormat="1">
      <c r="A249" s="13"/>
      <c r="B249" s="193"/>
      <c r="C249" s="13"/>
      <c r="D249" s="194" t="s">
        <v>197</v>
      </c>
      <c r="E249" s="195" t="s">
        <v>1</v>
      </c>
      <c r="F249" s="196" t="s">
        <v>438</v>
      </c>
      <c r="G249" s="13"/>
      <c r="H249" s="197">
        <v>2371</v>
      </c>
      <c r="I249" s="198"/>
      <c r="J249" s="13"/>
      <c r="K249" s="13"/>
      <c r="L249" s="193"/>
      <c r="M249" s="199"/>
      <c r="N249" s="200"/>
      <c r="O249" s="200"/>
      <c r="P249" s="200"/>
      <c r="Q249" s="200"/>
      <c r="R249" s="200"/>
      <c r="S249" s="200"/>
      <c r="T249" s="20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5" t="s">
        <v>197</v>
      </c>
      <c r="AU249" s="195" t="s">
        <v>84</v>
      </c>
      <c r="AV249" s="13" t="s">
        <v>84</v>
      </c>
      <c r="AW249" s="13" t="s">
        <v>31</v>
      </c>
      <c r="AX249" s="13" t="s">
        <v>82</v>
      </c>
      <c r="AY249" s="195" t="s">
        <v>117</v>
      </c>
    </row>
    <row r="250" s="2" customFormat="1" ht="24.15" customHeight="1">
      <c r="A250" s="38"/>
      <c r="B250" s="166"/>
      <c r="C250" s="167" t="s">
        <v>439</v>
      </c>
      <c r="D250" s="167" t="s">
        <v>118</v>
      </c>
      <c r="E250" s="168" t="s">
        <v>440</v>
      </c>
      <c r="F250" s="169" t="s">
        <v>441</v>
      </c>
      <c r="G250" s="170" t="s">
        <v>195</v>
      </c>
      <c r="H250" s="171">
        <v>2371</v>
      </c>
      <c r="I250" s="172"/>
      <c r="J250" s="173">
        <f>ROUND(I250*H250,2)</f>
        <v>0</v>
      </c>
      <c r="K250" s="174"/>
      <c r="L250" s="39"/>
      <c r="M250" s="175" t="s">
        <v>1</v>
      </c>
      <c r="N250" s="176" t="s">
        <v>39</v>
      </c>
      <c r="O250" s="77"/>
      <c r="P250" s="177">
        <f>O250*H250</f>
        <v>0</v>
      </c>
      <c r="Q250" s="177">
        <v>0</v>
      </c>
      <c r="R250" s="177">
        <f>Q250*H250</f>
        <v>0</v>
      </c>
      <c r="S250" s="177">
        <v>0</v>
      </c>
      <c r="T250" s="17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79" t="s">
        <v>122</v>
      </c>
      <c r="AT250" s="179" t="s">
        <v>118</v>
      </c>
      <c r="AU250" s="179" t="s">
        <v>84</v>
      </c>
      <c r="AY250" s="19" t="s">
        <v>117</v>
      </c>
      <c r="BE250" s="180">
        <f>IF(N250="základní",J250,0)</f>
        <v>0</v>
      </c>
      <c r="BF250" s="180">
        <f>IF(N250="snížená",J250,0)</f>
        <v>0</v>
      </c>
      <c r="BG250" s="180">
        <f>IF(N250="zákl. přenesená",J250,0)</f>
        <v>0</v>
      </c>
      <c r="BH250" s="180">
        <f>IF(N250="sníž. přenesená",J250,0)</f>
        <v>0</v>
      </c>
      <c r="BI250" s="180">
        <f>IF(N250="nulová",J250,0)</f>
        <v>0</v>
      </c>
      <c r="BJ250" s="19" t="s">
        <v>82</v>
      </c>
      <c r="BK250" s="180">
        <f>ROUND(I250*H250,2)</f>
        <v>0</v>
      </c>
      <c r="BL250" s="19" t="s">
        <v>122</v>
      </c>
      <c r="BM250" s="179" t="s">
        <v>442</v>
      </c>
    </row>
    <row r="251" s="13" customFormat="1">
      <c r="A251" s="13"/>
      <c r="B251" s="193"/>
      <c r="C251" s="13"/>
      <c r="D251" s="194" t="s">
        <v>197</v>
      </c>
      <c r="E251" s="195" t="s">
        <v>1</v>
      </c>
      <c r="F251" s="196" t="s">
        <v>438</v>
      </c>
      <c r="G251" s="13"/>
      <c r="H251" s="197">
        <v>2371</v>
      </c>
      <c r="I251" s="198"/>
      <c r="J251" s="13"/>
      <c r="K251" s="13"/>
      <c r="L251" s="193"/>
      <c r="M251" s="199"/>
      <c r="N251" s="200"/>
      <c r="O251" s="200"/>
      <c r="P251" s="200"/>
      <c r="Q251" s="200"/>
      <c r="R251" s="200"/>
      <c r="S251" s="200"/>
      <c r="T251" s="20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5" t="s">
        <v>197</v>
      </c>
      <c r="AU251" s="195" t="s">
        <v>84</v>
      </c>
      <c r="AV251" s="13" t="s">
        <v>84</v>
      </c>
      <c r="AW251" s="13" t="s">
        <v>31</v>
      </c>
      <c r="AX251" s="13" t="s">
        <v>82</v>
      </c>
      <c r="AY251" s="195" t="s">
        <v>117</v>
      </c>
    </row>
    <row r="252" s="2" customFormat="1" ht="33" customHeight="1">
      <c r="A252" s="38"/>
      <c r="B252" s="166"/>
      <c r="C252" s="167" t="s">
        <v>443</v>
      </c>
      <c r="D252" s="167" t="s">
        <v>118</v>
      </c>
      <c r="E252" s="168" t="s">
        <v>444</v>
      </c>
      <c r="F252" s="169" t="s">
        <v>445</v>
      </c>
      <c r="G252" s="170" t="s">
        <v>195</v>
      </c>
      <c r="H252" s="171">
        <v>2371</v>
      </c>
      <c r="I252" s="172"/>
      <c r="J252" s="173">
        <f>ROUND(I252*H252,2)</f>
        <v>0</v>
      </c>
      <c r="K252" s="174"/>
      <c r="L252" s="39"/>
      <c r="M252" s="175" t="s">
        <v>1</v>
      </c>
      <c r="N252" s="176" t="s">
        <v>39</v>
      </c>
      <c r="O252" s="77"/>
      <c r="P252" s="177">
        <f>O252*H252</f>
        <v>0</v>
      </c>
      <c r="Q252" s="177">
        <v>0</v>
      </c>
      <c r="R252" s="177">
        <f>Q252*H252</f>
        <v>0</v>
      </c>
      <c r="S252" s="177">
        <v>0</v>
      </c>
      <c r="T252" s="17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79" t="s">
        <v>122</v>
      </c>
      <c r="AT252" s="179" t="s">
        <v>118</v>
      </c>
      <c r="AU252" s="179" t="s">
        <v>84</v>
      </c>
      <c r="AY252" s="19" t="s">
        <v>117</v>
      </c>
      <c r="BE252" s="180">
        <f>IF(N252="základní",J252,0)</f>
        <v>0</v>
      </c>
      <c r="BF252" s="180">
        <f>IF(N252="snížená",J252,0)</f>
        <v>0</v>
      </c>
      <c r="BG252" s="180">
        <f>IF(N252="zákl. přenesená",J252,0)</f>
        <v>0</v>
      </c>
      <c r="BH252" s="180">
        <f>IF(N252="sníž. přenesená",J252,0)</f>
        <v>0</v>
      </c>
      <c r="BI252" s="180">
        <f>IF(N252="nulová",J252,0)</f>
        <v>0</v>
      </c>
      <c r="BJ252" s="19" t="s">
        <v>82</v>
      </c>
      <c r="BK252" s="180">
        <f>ROUND(I252*H252,2)</f>
        <v>0</v>
      </c>
      <c r="BL252" s="19" t="s">
        <v>122</v>
      </c>
      <c r="BM252" s="179" t="s">
        <v>446</v>
      </c>
    </row>
    <row r="253" s="13" customFormat="1">
      <c r="A253" s="13"/>
      <c r="B253" s="193"/>
      <c r="C253" s="13"/>
      <c r="D253" s="194" t="s">
        <v>197</v>
      </c>
      <c r="E253" s="195" t="s">
        <v>1</v>
      </c>
      <c r="F253" s="196" t="s">
        <v>438</v>
      </c>
      <c r="G253" s="13"/>
      <c r="H253" s="197">
        <v>2371</v>
      </c>
      <c r="I253" s="198"/>
      <c r="J253" s="13"/>
      <c r="K253" s="13"/>
      <c r="L253" s="193"/>
      <c r="M253" s="199"/>
      <c r="N253" s="200"/>
      <c r="O253" s="200"/>
      <c r="P253" s="200"/>
      <c r="Q253" s="200"/>
      <c r="R253" s="200"/>
      <c r="S253" s="200"/>
      <c r="T253" s="20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5" t="s">
        <v>197</v>
      </c>
      <c r="AU253" s="195" t="s">
        <v>84</v>
      </c>
      <c r="AV253" s="13" t="s">
        <v>84</v>
      </c>
      <c r="AW253" s="13" t="s">
        <v>31</v>
      </c>
      <c r="AX253" s="13" t="s">
        <v>82</v>
      </c>
      <c r="AY253" s="195" t="s">
        <v>117</v>
      </c>
    </row>
    <row r="254" s="2" customFormat="1" ht="33" customHeight="1">
      <c r="A254" s="38"/>
      <c r="B254" s="166"/>
      <c r="C254" s="167" t="s">
        <v>447</v>
      </c>
      <c r="D254" s="167" t="s">
        <v>118</v>
      </c>
      <c r="E254" s="168" t="s">
        <v>448</v>
      </c>
      <c r="F254" s="169" t="s">
        <v>449</v>
      </c>
      <c r="G254" s="170" t="s">
        <v>195</v>
      </c>
      <c r="H254" s="171">
        <v>1368</v>
      </c>
      <c r="I254" s="172"/>
      <c r="J254" s="173">
        <f>ROUND(I254*H254,2)</f>
        <v>0</v>
      </c>
      <c r="K254" s="174"/>
      <c r="L254" s="39"/>
      <c r="M254" s="175" t="s">
        <v>1</v>
      </c>
      <c r="N254" s="176" t="s">
        <v>39</v>
      </c>
      <c r="O254" s="77"/>
      <c r="P254" s="177">
        <f>O254*H254</f>
        <v>0</v>
      </c>
      <c r="Q254" s="177">
        <v>0.089219999999999994</v>
      </c>
      <c r="R254" s="177">
        <f>Q254*H254</f>
        <v>122.05295999999999</v>
      </c>
      <c r="S254" s="177">
        <v>0</v>
      </c>
      <c r="T254" s="17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79" t="s">
        <v>122</v>
      </c>
      <c r="AT254" s="179" t="s">
        <v>118</v>
      </c>
      <c r="AU254" s="179" t="s">
        <v>84</v>
      </c>
      <c r="AY254" s="19" t="s">
        <v>117</v>
      </c>
      <c r="BE254" s="180">
        <f>IF(N254="základní",J254,0)</f>
        <v>0</v>
      </c>
      <c r="BF254" s="180">
        <f>IF(N254="snížená",J254,0)</f>
        <v>0</v>
      </c>
      <c r="BG254" s="180">
        <f>IF(N254="zákl. přenesená",J254,0)</f>
        <v>0</v>
      </c>
      <c r="BH254" s="180">
        <f>IF(N254="sníž. přenesená",J254,0)</f>
        <v>0</v>
      </c>
      <c r="BI254" s="180">
        <f>IF(N254="nulová",J254,0)</f>
        <v>0</v>
      </c>
      <c r="BJ254" s="19" t="s">
        <v>82</v>
      </c>
      <c r="BK254" s="180">
        <f>ROUND(I254*H254,2)</f>
        <v>0</v>
      </c>
      <c r="BL254" s="19" t="s">
        <v>122</v>
      </c>
      <c r="BM254" s="179" t="s">
        <v>450</v>
      </c>
    </row>
    <row r="255" s="13" customFormat="1">
      <c r="A255" s="13"/>
      <c r="B255" s="193"/>
      <c r="C255" s="13"/>
      <c r="D255" s="194" t="s">
        <v>197</v>
      </c>
      <c r="E255" s="195" t="s">
        <v>1</v>
      </c>
      <c r="F255" s="196" t="s">
        <v>160</v>
      </c>
      <c r="G255" s="13"/>
      <c r="H255" s="197">
        <v>1368</v>
      </c>
      <c r="I255" s="198"/>
      <c r="J255" s="13"/>
      <c r="K255" s="13"/>
      <c r="L255" s="193"/>
      <c r="M255" s="199"/>
      <c r="N255" s="200"/>
      <c r="O255" s="200"/>
      <c r="P255" s="200"/>
      <c r="Q255" s="200"/>
      <c r="R255" s="200"/>
      <c r="S255" s="200"/>
      <c r="T255" s="20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5" t="s">
        <v>197</v>
      </c>
      <c r="AU255" s="195" t="s">
        <v>84</v>
      </c>
      <c r="AV255" s="13" t="s">
        <v>84</v>
      </c>
      <c r="AW255" s="13" t="s">
        <v>31</v>
      </c>
      <c r="AX255" s="13" t="s">
        <v>82</v>
      </c>
      <c r="AY255" s="195" t="s">
        <v>117</v>
      </c>
    </row>
    <row r="256" s="2" customFormat="1" ht="21.75" customHeight="1">
      <c r="A256" s="38"/>
      <c r="B256" s="166"/>
      <c r="C256" s="210" t="s">
        <v>451</v>
      </c>
      <c r="D256" s="210" t="s">
        <v>284</v>
      </c>
      <c r="E256" s="211" t="s">
        <v>452</v>
      </c>
      <c r="F256" s="212" t="s">
        <v>453</v>
      </c>
      <c r="G256" s="213" t="s">
        <v>195</v>
      </c>
      <c r="H256" s="214">
        <v>1318.2480000000001</v>
      </c>
      <c r="I256" s="215"/>
      <c r="J256" s="216">
        <f>ROUND(I256*H256,2)</f>
        <v>0</v>
      </c>
      <c r="K256" s="217"/>
      <c r="L256" s="218"/>
      <c r="M256" s="219" t="s">
        <v>1</v>
      </c>
      <c r="N256" s="220" t="s">
        <v>39</v>
      </c>
      <c r="O256" s="77"/>
      <c r="P256" s="177">
        <f>O256*H256</f>
        <v>0</v>
      </c>
      <c r="Q256" s="177">
        <v>0.13100000000000001</v>
      </c>
      <c r="R256" s="177">
        <f>Q256*H256</f>
        <v>172.69048800000002</v>
      </c>
      <c r="S256" s="177">
        <v>0</v>
      </c>
      <c r="T256" s="17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79" t="s">
        <v>231</v>
      </c>
      <c r="AT256" s="179" t="s">
        <v>284</v>
      </c>
      <c r="AU256" s="179" t="s">
        <v>84</v>
      </c>
      <c r="AY256" s="19" t="s">
        <v>117</v>
      </c>
      <c r="BE256" s="180">
        <f>IF(N256="základní",J256,0)</f>
        <v>0</v>
      </c>
      <c r="BF256" s="180">
        <f>IF(N256="snížená",J256,0)</f>
        <v>0</v>
      </c>
      <c r="BG256" s="180">
        <f>IF(N256="zákl. přenesená",J256,0)</f>
        <v>0</v>
      </c>
      <c r="BH256" s="180">
        <f>IF(N256="sníž. přenesená",J256,0)</f>
        <v>0</v>
      </c>
      <c r="BI256" s="180">
        <f>IF(N256="nulová",J256,0)</f>
        <v>0</v>
      </c>
      <c r="BJ256" s="19" t="s">
        <v>82</v>
      </c>
      <c r="BK256" s="180">
        <f>ROUND(I256*H256,2)</f>
        <v>0</v>
      </c>
      <c r="BL256" s="19" t="s">
        <v>122</v>
      </c>
      <c r="BM256" s="179" t="s">
        <v>454</v>
      </c>
    </row>
    <row r="257" s="13" customFormat="1">
      <c r="A257" s="13"/>
      <c r="B257" s="193"/>
      <c r="C257" s="13"/>
      <c r="D257" s="194" t="s">
        <v>197</v>
      </c>
      <c r="E257" s="195" t="s">
        <v>1</v>
      </c>
      <c r="F257" s="196" t="s">
        <v>455</v>
      </c>
      <c r="G257" s="13"/>
      <c r="H257" s="197">
        <v>1292.4000000000001</v>
      </c>
      <c r="I257" s="198"/>
      <c r="J257" s="13"/>
      <c r="K257" s="13"/>
      <c r="L257" s="193"/>
      <c r="M257" s="199"/>
      <c r="N257" s="200"/>
      <c r="O257" s="200"/>
      <c r="P257" s="200"/>
      <c r="Q257" s="200"/>
      <c r="R257" s="200"/>
      <c r="S257" s="200"/>
      <c r="T257" s="20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5" t="s">
        <v>197</v>
      </c>
      <c r="AU257" s="195" t="s">
        <v>84</v>
      </c>
      <c r="AV257" s="13" t="s">
        <v>84</v>
      </c>
      <c r="AW257" s="13" t="s">
        <v>31</v>
      </c>
      <c r="AX257" s="13" t="s">
        <v>82</v>
      </c>
      <c r="AY257" s="195" t="s">
        <v>117</v>
      </c>
    </row>
    <row r="258" s="13" customFormat="1">
      <c r="A258" s="13"/>
      <c r="B258" s="193"/>
      <c r="C258" s="13"/>
      <c r="D258" s="194" t="s">
        <v>197</v>
      </c>
      <c r="E258" s="13"/>
      <c r="F258" s="196" t="s">
        <v>456</v>
      </c>
      <c r="G258" s="13"/>
      <c r="H258" s="197">
        <v>1318.2480000000001</v>
      </c>
      <c r="I258" s="198"/>
      <c r="J258" s="13"/>
      <c r="K258" s="13"/>
      <c r="L258" s="193"/>
      <c r="M258" s="199"/>
      <c r="N258" s="200"/>
      <c r="O258" s="200"/>
      <c r="P258" s="200"/>
      <c r="Q258" s="200"/>
      <c r="R258" s="200"/>
      <c r="S258" s="200"/>
      <c r="T258" s="20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5" t="s">
        <v>197</v>
      </c>
      <c r="AU258" s="195" t="s">
        <v>84</v>
      </c>
      <c r="AV258" s="13" t="s">
        <v>84</v>
      </c>
      <c r="AW258" s="13" t="s">
        <v>3</v>
      </c>
      <c r="AX258" s="13" t="s">
        <v>82</v>
      </c>
      <c r="AY258" s="195" t="s">
        <v>117</v>
      </c>
    </row>
    <row r="259" s="2" customFormat="1" ht="24.15" customHeight="1">
      <c r="A259" s="38"/>
      <c r="B259" s="166"/>
      <c r="C259" s="210" t="s">
        <v>457</v>
      </c>
      <c r="D259" s="210" t="s">
        <v>284</v>
      </c>
      <c r="E259" s="211" t="s">
        <v>458</v>
      </c>
      <c r="F259" s="212" t="s">
        <v>459</v>
      </c>
      <c r="G259" s="213" t="s">
        <v>195</v>
      </c>
      <c r="H259" s="214">
        <v>77.111999999999995</v>
      </c>
      <c r="I259" s="215"/>
      <c r="J259" s="216">
        <f>ROUND(I259*H259,2)</f>
        <v>0</v>
      </c>
      <c r="K259" s="217"/>
      <c r="L259" s="218"/>
      <c r="M259" s="219" t="s">
        <v>1</v>
      </c>
      <c r="N259" s="220" t="s">
        <v>39</v>
      </c>
      <c r="O259" s="77"/>
      <c r="P259" s="177">
        <f>O259*H259</f>
        <v>0</v>
      </c>
      <c r="Q259" s="177">
        <v>0.13100000000000001</v>
      </c>
      <c r="R259" s="177">
        <f>Q259*H259</f>
        <v>10.101671999999999</v>
      </c>
      <c r="S259" s="177">
        <v>0</v>
      </c>
      <c r="T259" s="17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79" t="s">
        <v>231</v>
      </c>
      <c r="AT259" s="179" t="s">
        <v>284</v>
      </c>
      <c r="AU259" s="179" t="s">
        <v>84</v>
      </c>
      <c r="AY259" s="19" t="s">
        <v>117</v>
      </c>
      <c r="BE259" s="180">
        <f>IF(N259="základní",J259,0)</f>
        <v>0</v>
      </c>
      <c r="BF259" s="180">
        <f>IF(N259="snížená",J259,0)</f>
        <v>0</v>
      </c>
      <c r="BG259" s="180">
        <f>IF(N259="zákl. přenesená",J259,0)</f>
        <v>0</v>
      </c>
      <c r="BH259" s="180">
        <f>IF(N259="sníž. přenesená",J259,0)</f>
        <v>0</v>
      </c>
      <c r="BI259" s="180">
        <f>IF(N259="nulová",J259,0)</f>
        <v>0</v>
      </c>
      <c r="BJ259" s="19" t="s">
        <v>82</v>
      </c>
      <c r="BK259" s="180">
        <f>ROUND(I259*H259,2)</f>
        <v>0</v>
      </c>
      <c r="BL259" s="19" t="s">
        <v>122</v>
      </c>
      <c r="BM259" s="179" t="s">
        <v>460</v>
      </c>
    </row>
    <row r="260" s="13" customFormat="1">
      <c r="A260" s="13"/>
      <c r="B260" s="193"/>
      <c r="C260" s="13"/>
      <c r="D260" s="194" t="s">
        <v>197</v>
      </c>
      <c r="E260" s="195" t="s">
        <v>1</v>
      </c>
      <c r="F260" s="196" t="s">
        <v>158</v>
      </c>
      <c r="G260" s="13"/>
      <c r="H260" s="197">
        <v>75.599999999999994</v>
      </c>
      <c r="I260" s="198"/>
      <c r="J260" s="13"/>
      <c r="K260" s="13"/>
      <c r="L260" s="193"/>
      <c r="M260" s="199"/>
      <c r="N260" s="200"/>
      <c r="O260" s="200"/>
      <c r="P260" s="200"/>
      <c r="Q260" s="200"/>
      <c r="R260" s="200"/>
      <c r="S260" s="200"/>
      <c r="T260" s="20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5" t="s">
        <v>197</v>
      </c>
      <c r="AU260" s="195" t="s">
        <v>84</v>
      </c>
      <c r="AV260" s="13" t="s">
        <v>84</v>
      </c>
      <c r="AW260" s="13" t="s">
        <v>31</v>
      </c>
      <c r="AX260" s="13" t="s">
        <v>82</v>
      </c>
      <c r="AY260" s="195" t="s">
        <v>117</v>
      </c>
    </row>
    <row r="261" s="13" customFormat="1">
      <c r="A261" s="13"/>
      <c r="B261" s="193"/>
      <c r="C261" s="13"/>
      <c r="D261" s="194" t="s">
        <v>197</v>
      </c>
      <c r="E261" s="13"/>
      <c r="F261" s="196" t="s">
        <v>461</v>
      </c>
      <c r="G261" s="13"/>
      <c r="H261" s="197">
        <v>77.111999999999995</v>
      </c>
      <c r="I261" s="198"/>
      <c r="J261" s="13"/>
      <c r="K261" s="13"/>
      <c r="L261" s="193"/>
      <c r="M261" s="199"/>
      <c r="N261" s="200"/>
      <c r="O261" s="200"/>
      <c r="P261" s="200"/>
      <c r="Q261" s="200"/>
      <c r="R261" s="200"/>
      <c r="S261" s="200"/>
      <c r="T261" s="20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5" t="s">
        <v>197</v>
      </c>
      <c r="AU261" s="195" t="s">
        <v>84</v>
      </c>
      <c r="AV261" s="13" t="s">
        <v>84</v>
      </c>
      <c r="AW261" s="13" t="s">
        <v>3</v>
      </c>
      <c r="AX261" s="13" t="s">
        <v>82</v>
      </c>
      <c r="AY261" s="195" t="s">
        <v>117</v>
      </c>
    </row>
    <row r="262" s="2" customFormat="1" ht="24.15" customHeight="1">
      <c r="A262" s="38"/>
      <c r="B262" s="166"/>
      <c r="C262" s="167" t="s">
        <v>462</v>
      </c>
      <c r="D262" s="167" t="s">
        <v>118</v>
      </c>
      <c r="E262" s="168" t="s">
        <v>463</v>
      </c>
      <c r="F262" s="169" t="s">
        <v>464</v>
      </c>
      <c r="G262" s="170" t="s">
        <v>195</v>
      </c>
      <c r="H262" s="171">
        <v>1528.5</v>
      </c>
      <c r="I262" s="172"/>
      <c r="J262" s="173">
        <f>ROUND(I262*H262,2)</f>
        <v>0</v>
      </c>
      <c r="K262" s="174"/>
      <c r="L262" s="39"/>
      <c r="M262" s="175" t="s">
        <v>1</v>
      </c>
      <c r="N262" s="176" t="s">
        <v>39</v>
      </c>
      <c r="O262" s="77"/>
      <c r="P262" s="177">
        <f>O262*H262</f>
        <v>0</v>
      </c>
      <c r="Q262" s="177">
        <v>0.090620000000000006</v>
      </c>
      <c r="R262" s="177">
        <f>Q262*H262</f>
        <v>138.51267000000001</v>
      </c>
      <c r="S262" s="177">
        <v>0</v>
      </c>
      <c r="T262" s="17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79" t="s">
        <v>122</v>
      </c>
      <c r="AT262" s="179" t="s">
        <v>118</v>
      </c>
      <c r="AU262" s="179" t="s">
        <v>84</v>
      </c>
      <c r="AY262" s="19" t="s">
        <v>117</v>
      </c>
      <c r="BE262" s="180">
        <f>IF(N262="základní",J262,0)</f>
        <v>0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19" t="s">
        <v>82</v>
      </c>
      <c r="BK262" s="180">
        <f>ROUND(I262*H262,2)</f>
        <v>0</v>
      </c>
      <c r="BL262" s="19" t="s">
        <v>122</v>
      </c>
      <c r="BM262" s="179" t="s">
        <v>465</v>
      </c>
    </row>
    <row r="263" s="13" customFormat="1">
      <c r="A263" s="13"/>
      <c r="B263" s="193"/>
      <c r="C263" s="13"/>
      <c r="D263" s="194" t="s">
        <v>197</v>
      </c>
      <c r="E263" s="195" t="s">
        <v>1</v>
      </c>
      <c r="F263" s="196" t="s">
        <v>156</v>
      </c>
      <c r="G263" s="13"/>
      <c r="H263" s="197">
        <v>1528.5</v>
      </c>
      <c r="I263" s="198"/>
      <c r="J263" s="13"/>
      <c r="K263" s="13"/>
      <c r="L263" s="193"/>
      <c r="M263" s="199"/>
      <c r="N263" s="200"/>
      <c r="O263" s="200"/>
      <c r="P263" s="200"/>
      <c r="Q263" s="200"/>
      <c r="R263" s="200"/>
      <c r="S263" s="200"/>
      <c r="T263" s="20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5" t="s">
        <v>197</v>
      </c>
      <c r="AU263" s="195" t="s">
        <v>84</v>
      </c>
      <c r="AV263" s="13" t="s">
        <v>84</v>
      </c>
      <c r="AW263" s="13" t="s">
        <v>31</v>
      </c>
      <c r="AX263" s="13" t="s">
        <v>82</v>
      </c>
      <c r="AY263" s="195" t="s">
        <v>117</v>
      </c>
    </row>
    <row r="264" s="2" customFormat="1" ht="16.5" customHeight="1">
      <c r="A264" s="38"/>
      <c r="B264" s="166"/>
      <c r="C264" s="210" t="s">
        <v>466</v>
      </c>
      <c r="D264" s="210" t="s">
        <v>284</v>
      </c>
      <c r="E264" s="211" t="s">
        <v>467</v>
      </c>
      <c r="F264" s="212" t="s">
        <v>468</v>
      </c>
      <c r="G264" s="213" t="s">
        <v>195</v>
      </c>
      <c r="H264" s="214">
        <v>1559.0699999999999</v>
      </c>
      <c r="I264" s="215"/>
      <c r="J264" s="216">
        <f>ROUND(I264*H264,2)</f>
        <v>0</v>
      </c>
      <c r="K264" s="217"/>
      <c r="L264" s="218"/>
      <c r="M264" s="219" t="s">
        <v>1</v>
      </c>
      <c r="N264" s="220" t="s">
        <v>39</v>
      </c>
      <c r="O264" s="77"/>
      <c r="P264" s="177">
        <f>O264*H264</f>
        <v>0</v>
      </c>
      <c r="Q264" s="177">
        <v>0.152</v>
      </c>
      <c r="R264" s="177">
        <f>Q264*H264</f>
        <v>236.97863999999998</v>
      </c>
      <c r="S264" s="177">
        <v>0</v>
      </c>
      <c r="T264" s="17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79" t="s">
        <v>231</v>
      </c>
      <c r="AT264" s="179" t="s">
        <v>284</v>
      </c>
      <c r="AU264" s="179" t="s">
        <v>84</v>
      </c>
      <c r="AY264" s="19" t="s">
        <v>117</v>
      </c>
      <c r="BE264" s="180">
        <f>IF(N264="základní",J264,0)</f>
        <v>0</v>
      </c>
      <c r="BF264" s="180">
        <f>IF(N264="snížená",J264,0)</f>
        <v>0</v>
      </c>
      <c r="BG264" s="180">
        <f>IF(N264="zákl. přenesená",J264,0)</f>
        <v>0</v>
      </c>
      <c r="BH264" s="180">
        <f>IF(N264="sníž. přenesená",J264,0)</f>
        <v>0</v>
      </c>
      <c r="BI264" s="180">
        <f>IF(N264="nulová",J264,0)</f>
        <v>0</v>
      </c>
      <c r="BJ264" s="19" t="s">
        <v>82</v>
      </c>
      <c r="BK264" s="180">
        <f>ROUND(I264*H264,2)</f>
        <v>0</v>
      </c>
      <c r="BL264" s="19" t="s">
        <v>122</v>
      </c>
      <c r="BM264" s="179" t="s">
        <v>469</v>
      </c>
    </row>
    <row r="265" s="13" customFormat="1">
      <c r="A265" s="13"/>
      <c r="B265" s="193"/>
      <c r="C265" s="13"/>
      <c r="D265" s="194" t="s">
        <v>197</v>
      </c>
      <c r="E265" s="195" t="s">
        <v>1</v>
      </c>
      <c r="F265" s="196" t="s">
        <v>156</v>
      </c>
      <c r="G265" s="13"/>
      <c r="H265" s="197">
        <v>1528.5</v>
      </c>
      <c r="I265" s="198"/>
      <c r="J265" s="13"/>
      <c r="K265" s="13"/>
      <c r="L265" s="193"/>
      <c r="M265" s="199"/>
      <c r="N265" s="200"/>
      <c r="O265" s="200"/>
      <c r="P265" s="200"/>
      <c r="Q265" s="200"/>
      <c r="R265" s="200"/>
      <c r="S265" s="200"/>
      <c r="T265" s="20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5" t="s">
        <v>197</v>
      </c>
      <c r="AU265" s="195" t="s">
        <v>84</v>
      </c>
      <c r="AV265" s="13" t="s">
        <v>84</v>
      </c>
      <c r="AW265" s="13" t="s">
        <v>31</v>
      </c>
      <c r="AX265" s="13" t="s">
        <v>82</v>
      </c>
      <c r="AY265" s="195" t="s">
        <v>117</v>
      </c>
    </row>
    <row r="266" s="13" customFormat="1">
      <c r="A266" s="13"/>
      <c r="B266" s="193"/>
      <c r="C266" s="13"/>
      <c r="D266" s="194" t="s">
        <v>197</v>
      </c>
      <c r="E266" s="13"/>
      <c r="F266" s="196" t="s">
        <v>470</v>
      </c>
      <c r="G266" s="13"/>
      <c r="H266" s="197">
        <v>1559.0699999999999</v>
      </c>
      <c r="I266" s="198"/>
      <c r="J266" s="13"/>
      <c r="K266" s="13"/>
      <c r="L266" s="193"/>
      <c r="M266" s="199"/>
      <c r="N266" s="200"/>
      <c r="O266" s="200"/>
      <c r="P266" s="200"/>
      <c r="Q266" s="200"/>
      <c r="R266" s="200"/>
      <c r="S266" s="200"/>
      <c r="T266" s="20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5" t="s">
        <v>197</v>
      </c>
      <c r="AU266" s="195" t="s">
        <v>84</v>
      </c>
      <c r="AV266" s="13" t="s">
        <v>84</v>
      </c>
      <c r="AW266" s="13" t="s">
        <v>3</v>
      </c>
      <c r="AX266" s="13" t="s">
        <v>82</v>
      </c>
      <c r="AY266" s="195" t="s">
        <v>117</v>
      </c>
    </row>
    <row r="267" s="2" customFormat="1" ht="21.75" customHeight="1">
      <c r="A267" s="38"/>
      <c r="B267" s="166"/>
      <c r="C267" s="167" t="s">
        <v>471</v>
      </c>
      <c r="D267" s="167" t="s">
        <v>118</v>
      </c>
      <c r="E267" s="168" t="s">
        <v>472</v>
      </c>
      <c r="F267" s="169" t="s">
        <v>473</v>
      </c>
      <c r="G267" s="170" t="s">
        <v>226</v>
      </c>
      <c r="H267" s="171">
        <v>31.699999999999999</v>
      </c>
      <c r="I267" s="172"/>
      <c r="J267" s="173">
        <f>ROUND(I267*H267,2)</f>
        <v>0</v>
      </c>
      <c r="K267" s="174"/>
      <c r="L267" s="39"/>
      <c r="M267" s="175" t="s">
        <v>1</v>
      </c>
      <c r="N267" s="176" t="s">
        <v>39</v>
      </c>
      <c r="O267" s="77"/>
      <c r="P267" s="177">
        <f>O267*H267</f>
        <v>0</v>
      </c>
      <c r="Q267" s="177">
        <v>0.0035999999999999999</v>
      </c>
      <c r="R267" s="177">
        <f>Q267*H267</f>
        <v>0.11412</v>
      </c>
      <c r="S267" s="177">
        <v>0</v>
      </c>
      <c r="T267" s="17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79" t="s">
        <v>122</v>
      </c>
      <c r="AT267" s="179" t="s">
        <v>118</v>
      </c>
      <c r="AU267" s="179" t="s">
        <v>84</v>
      </c>
      <c r="AY267" s="19" t="s">
        <v>117</v>
      </c>
      <c r="BE267" s="180">
        <f>IF(N267="základní",J267,0)</f>
        <v>0</v>
      </c>
      <c r="BF267" s="180">
        <f>IF(N267="snížená",J267,0)</f>
        <v>0</v>
      </c>
      <c r="BG267" s="180">
        <f>IF(N267="zákl. přenesená",J267,0)</f>
        <v>0</v>
      </c>
      <c r="BH267" s="180">
        <f>IF(N267="sníž. přenesená",J267,0)</f>
        <v>0</v>
      </c>
      <c r="BI267" s="180">
        <f>IF(N267="nulová",J267,0)</f>
        <v>0</v>
      </c>
      <c r="BJ267" s="19" t="s">
        <v>82</v>
      </c>
      <c r="BK267" s="180">
        <f>ROUND(I267*H267,2)</f>
        <v>0</v>
      </c>
      <c r="BL267" s="19" t="s">
        <v>122</v>
      </c>
      <c r="BM267" s="179" t="s">
        <v>474</v>
      </c>
    </row>
    <row r="268" s="13" customFormat="1">
      <c r="A268" s="13"/>
      <c r="B268" s="193"/>
      <c r="C268" s="13"/>
      <c r="D268" s="194" t="s">
        <v>197</v>
      </c>
      <c r="E268" s="195" t="s">
        <v>1</v>
      </c>
      <c r="F268" s="196" t="s">
        <v>475</v>
      </c>
      <c r="G268" s="13"/>
      <c r="H268" s="197">
        <v>31.699999999999999</v>
      </c>
      <c r="I268" s="198"/>
      <c r="J268" s="13"/>
      <c r="K268" s="13"/>
      <c r="L268" s="193"/>
      <c r="M268" s="199"/>
      <c r="N268" s="200"/>
      <c r="O268" s="200"/>
      <c r="P268" s="200"/>
      <c r="Q268" s="200"/>
      <c r="R268" s="200"/>
      <c r="S268" s="200"/>
      <c r="T268" s="20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5" t="s">
        <v>197</v>
      </c>
      <c r="AU268" s="195" t="s">
        <v>84</v>
      </c>
      <c r="AV268" s="13" t="s">
        <v>84</v>
      </c>
      <c r="AW268" s="13" t="s">
        <v>31</v>
      </c>
      <c r="AX268" s="13" t="s">
        <v>82</v>
      </c>
      <c r="AY268" s="195" t="s">
        <v>117</v>
      </c>
    </row>
    <row r="269" s="11" customFormat="1" ht="22.8" customHeight="1">
      <c r="A269" s="11"/>
      <c r="B269" s="155"/>
      <c r="C269" s="11"/>
      <c r="D269" s="156" t="s">
        <v>73</v>
      </c>
      <c r="E269" s="191" t="s">
        <v>231</v>
      </c>
      <c r="F269" s="191" t="s">
        <v>476</v>
      </c>
      <c r="G269" s="11"/>
      <c r="H269" s="11"/>
      <c r="I269" s="158"/>
      <c r="J269" s="192">
        <f>BK269</f>
        <v>0</v>
      </c>
      <c r="K269" s="11"/>
      <c r="L269" s="155"/>
      <c r="M269" s="160"/>
      <c r="N269" s="161"/>
      <c r="O269" s="161"/>
      <c r="P269" s="162">
        <f>SUM(P270:P295)</f>
        <v>0</v>
      </c>
      <c r="Q269" s="161"/>
      <c r="R269" s="162">
        <f>SUM(R270:R295)</f>
        <v>5.8715929000000004</v>
      </c>
      <c r="S269" s="161"/>
      <c r="T269" s="163">
        <f>SUM(T270:T295)</f>
        <v>0</v>
      </c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R269" s="156" t="s">
        <v>82</v>
      </c>
      <c r="AT269" s="164" t="s">
        <v>73</v>
      </c>
      <c r="AU269" s="164" t="s">
        <v>82</v>
      </c>
      <c r="AY269" s="156" t="s">
        <v>117</v>
      </c>
      <c r="BK269" s="165">
        <f>SUM(BK270:BK295)</f>
        <v>0</v>
      </c>
    </row>
    <row r="270" s="2" customFormat="1" ht="33" customHeight="1">
      <c r="A270" s="38"/>
      <c r="B270" s="166"/>
      <c r="C270" s="167" t="s">
        <v>477</v>
      </c>
      <c r="D270" s="167" t="s">
        <v>118</v>
      </c>
      <c r="E270" s="168" t="s">
        <v>478</v>
      </c>
      <c r="F270" s="169" t="s">
        <v>479</v>
      </c>
      <c r="G270" s="170" t="s">
        <v>226</v>
      </c>
      <c r="H270" s="171">
        <v>55.5</v>
      </c>
      <c r="I270" s="172"/>
      <c r="J270" s="173">
        <f>ROUND(I270*H270,2)</f>
        <v>0</v>
      </c>
      <c r="K270" s="174"/>
      <c r="L270" s="39"/>
      <c r="M270" s="175" t="s">
        <v>1</v>
      </c>
      <c r="N270" s="176" t="s">
        <v>39</v>
      </c>
      <c r="O270" s="77"/>
      <c r="P270" s="177">
        <f>O270*H270</f>
        <v>0</v>
      </c>
      <c r="Q270" s="177">
        <v>1.0000000000000001E-05</v>
      </c>
      <c r="R270" s="177">
        <f>Q270*H270</f>
        <v>0.00055500000000000005</v>
      </c>
      <c r="S270" s="177">
        <v>0</v>
      </c>
      <c r="T270" s="17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79" t="s">
        <v>122</v>
      </c>
      <c r="AT270" s="179" t="s">
        <v>118</v>
      </c>
      <c r="AU270" s="179" t="s">
        <v>84</v>
      </c>
      <c r="AY270" s="19" t="s">
        <v>117</v>
      </c>
      <c r="BE270" s="180">
        <f>IF(N270="základní",J270,0)</f>
        <v>0</v>
      </c>
      <c r="BF270" s="180">
        <f>IF(N270="snížená",J270,0)</f>
        <v>0</v>
      </c>
      <c r="BG270" s="180">
        <f>IF(N270="zákl. přenesená",J270,0)</f>
        <v>0</v>
      </c>
      <c r="BH270" s="180">
        <f>IF(N270="sníž. přenesená",J270,0)</f>
        <v>0</v>
      </c>
      <c r="BI270" s="180">
        <f>IF(N270="nulová",J270,0)</f>
        <v>0</v>
      </c>
      <c r="BJ270" s="19" t="s">
        <v>82</v>
      </c>
      <c r="BK270" s="180">
        <f>ROUND(I270*H270,2)</f>
        <v>0</v>
      </c>
      <c r="BL270" s="19" t="s">
        <v>122</v>
      </c>
      <c r="BM270" s="179" t="s">
        <v>480</v>
      </c>
    </row>
    <row r="271" s="13" customFormat="1">
      <c r="A271" s="13"/>
      <c r="B271" s="193"/>
      <c r="C271" s="13"/>
      <c r="D271" s="194" t="s">
        <v>197</v>
      </c>
      <c r="E271" s="195" t="s">
        <v>1</v>
      </c>
      <c r="F271" s="196" t="s">
        <v>481</v>
      </c>
      <c r="G271" s="13"/>
      <c r="H271" s="197">
        <v>55.5</v>
      </c>
      <c r="I271" s="198"/>
      <c r="J271" s="13"/>
      <c r="K271" s="13"/>
      <c r="L271" s="193"/>
      <c r="M271" s="199"/>
      <c r="N271" s="200"/>
      <c r="O271" s="200"/>
      <c r="P271" s="200"/>
      <c r="Q271" s="200"/>
      <c r="R271" s="200"/>
      <c r="S271" s="200"/>
      <c r="T271" s="20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5" t="s">
        <v>197</v>
      </c>
      <c r="AU271" s="195" t="s">
        <v>84</v>
      </c>
      <c r="AV271" s="13" t="s">
        <v>84</v>
      </c>
      <c r="AW271" s="13" t="s">
        <v>31</v>
      </c>
      <c r="AX271" s="13" t="s">
        <v>82</v>
      </c>
      <c r="AY271" s="195" t="s">
        <v>117</v>
      </c>
    </row>
    <row r="272" s="2" customFormat="1" ht="16.5" customHeight="1">
      <c r="A272" s="38"/>
      <c r="B272" s="166"/>
      <c r="C272" s="210" t="s">
        <v>482</v>
      </c>
      <c r="D272" s="210" t="s">
        <v>284</v>
      </c>
      <c r="E272" s="211" t="s">
        <v>483</v>
      </c>
      <c r="F272" s="212" t="s">
        <v>484</v>
      </c>
      <c r="G272" s="213" t="s">
        <v>226</v>
      </c>
      <c r="H272" s="214">
        <v>57.164999999999999</v>
      </c>
      <c r="I272" s="215"/>
      <c r="J272" s="216">
        <f>ROUND(I272*H272,2)</f>
        <v>0</v>
      </c>
      <c r="K272" s="217"/>
      <c r="L272" s="218"/>
      <c r="M272" s="219" t="s">
        <v>1</v>
      </c>
      <c r="N272" s="220" t="s">
        <v>39</v>
      </c>
      <c r="O272" s="77"/>
      <c r="P272" s="177">
        <f>O272*H272</f>
        <v>0</v>
      </c>
      <c r="Q272" s="177">
        <v>0.0042599999999999999</v>
      </c>
      <c r="R272" s="177">
        <f>Q272*H272</f>
        <v>0.24352289999999999</v>
      </c>
      <c r="S272" s="177">
        <v>0</v>
      </c>
      <c r="T272" s="17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79" t="s">
        <v>231</v>
      </c>
      <c r="AT272" s="179" t="s">
        <v>284</v>
      </c>
      <c r="AU272" s="179" t="s">
        <v>84</v>
      </c>
      <c r="AY272" s="19" t="s">
        <v>117</v>
      </c>
      <c r="BE272" s="180">
        <f>IF(N272="základní",J272,0)</f>
        <v>0</v>
      </c>
      <c r="BF272" s="180">
        <f>IF(N272="snížená",J272,0)</f>
        <v>0</v>
      </c>
      <c r="BG272" s="180">
        <f>IF(N272="zákl. přenesená",J272,0)</f>
        <v>0</v>
      </c>
      <c r="BH272" s="180">
        <f>IF(N272="sníž. přenesená",J272,0)</f>
        <v>0</v>
      </c>
      <c r="BI272" s="180">
        <f>IF(N272="nulová",J272,0)</f>
        <v>0</v>
      </c>
      <c r="BJ272" s="19" t="s">
        <v>82</v>
      </c>
      <c r="BK272" s="180">
        <f>ROUND(I272*H272,2)</f>
        <v>0</v>
      </c>
      <c r="BL272" s="19" t="s">
        <v>122</v>
      </c>
      <c r="BM272" s="179" t="s">
        <v>485</v>
      </c>
    </row>
    <row r="273" s="13" customFormat="1">
      <c r="A273" s="13"/>
      <c r="B273" s="193"/>
      <c r="C273" s="13"/>
      <c r="D273" s="194" t="s">
        <v>197</v>
      </c>
      <c r="E273" s="13"/>
      <c r="F273" s="196" t="s">
        <v>486</v>
      </c>
      <c r="G273" s="13"/>
      <c r="H273" s="197">
        <v>57.164999999999999</v>
      </c>
      <c r="I273" s="198"/>
      <c r="J273" s="13"/>
      <c r="K273" s="13"/>
      <c r="L273" s="193"/>
      <c r="M273" s="199"/>
      <c r="N273" s="200"/>
      <c r="O273" s="200"/>
      <c r="P273" s="200"/>
      <c r="Q273" s="200"/>
      <c r="R273" s="200"/>
      <c r="S273" s="200"/>
      <c r="T273" s="20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5" t="s">
        <v>197</v>
      </c>
      <c r="AU273" s="195" t="s">
        <v>84</v>
      </c>
      <c r="AV273" s="13" t="s">
        <v>84</v>
      </c>
      <c r="AW273" s="13" t="s">
        <v>3</v>
      </c>
      <c r="AX273" s="13" t="s">
        <v>82</v>
      </c>
      <c r="AY273" s="195" t="s">
        <v>117</v>
      </c>
    </row>
    <row r="274" s="2" customFormat="1" ht="33" customHeight="1">
      <c r="A274" s="38"/>
      <c r="B274" s="166"/>
      <c r="C274" s="167" t="s">
        <v>487</v>
      </c>
      <c r="D274" s="167" t="s">
        <v>118</v>
      </c>
      <c r="E274" s="168" t="s">
        <v>488</v>
      </c>
      <c r="F274" s="169" t="s">
        <v>489</v>
      </c>
      <c r="G274" s="170" t="s">
        <v>201</v>
      </c>
      <c r="H274" s="171">
        <v>9</v>
      </c>
      <c r="I274" s="172"/>
      <c r="J274" s="173">
        <f>ROUND(I274*H274,2)</f>
        <v>0</v>
      </c>
      <c r="K274" s="174"/>
      <c r="L274" s="39"/>
      <c r="M274" s="175" t="s">
        <v>1</v>
      </c>
      <c r="N274" s="176" t="s">
        <v>39</v>
      </c>
      <c r="O274" s="77"/>
      <c r="P274" s="177">
        <f>O274*H274</f>
        <v>0</v>
      </c>
      <c r="Q274" s="177">
        <v>1.0000000000000001E-05</v>
      </c>
      <c r="R274" s="177">
        <f>Q274*H274</f>
        <v>9.0000000000000006E-05</v>
      </c>
      <c r="S274" s="177">
        <v>0</v>
      </c>
      <c r="T274" s="17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79" t="s">
        <v>122</v>
      </c>
      <c r="AT274" s="179" t="s">
        <v>118</v>
      </c>
      <c r="AU274" s="179" t="s">
        <v>84</v>
      </c>
      <c r="AY274" s="19" t="s">
        <v>117</v>
      </c>
      <c r="BE274" s="180">
        <f>IF(N274="základní",J274,0)</f>
        <v>0</v>
      </c>
      <c r="BF274" s="180">
        <f>IF(N274="snížená",J274,0)</f>
        <v>0</v>
      </c>
      <c r="BG274" s="180">
        <f>IF(N274="zákl. přenesená",J274,0)</f>
        <v>0</v>
      </c>
      <c r="BH274" s="180">
        <f>IF(N274="sníž. přenesená",J274,0)</f>
        <v>0</v>
      </c>
      <c r="BI274" s="180">
        <f>IF(N274="nulová",J274,0)</f>
        <v>0</v>
      </c>
      <c r="BJ274" s="19" t="s">
        <v>82</v>
      </c>
      <c r="BK274" s="180">
        <f>ROUND(I274*H274,2)</f>
        <v>0</v>
      </c>
      <c r="BL274" s="19" t="s">
        <v>122</v>
      </c>
      <c r="BM274" s="179" t="s">
        <v>490</v>
      </c>
    </row>
    <row r="275" s="13" customFormat="1">
      <c r="A275" s="13"/>
      <c r="B275" s="193"/>
      <c r="C275" s="13"/>
      <c r="D275" s="194" t="s">
        <v>197</v>
      </c>
      <c r="E275" s="195" t="s">
        <v>1</v>
      </c>
      <c r="F275" s="196" t="s">
        <v>491</v>
      </c>
      <c r="G275" s="13"/>
      <c r="H275" s="197">
        <v>9</v>
      </c>
      <c r="I275" s="198"/>
      <c r="J275" s="13"/>
      <c r="K275" s="13"/>
      <c r="L275" s="193"/>
      <c r="M275" s="199"/>
      <c r="N275" s="200"/>
      <c r="O275" s="200"/>
      <c r="P275" s="200"/>
      <c r="Q275" s="200"/>
      <c r="R275" s="200"/>
      <c r="S275" s="200"/>
      <c r="T275" s="20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5" t="s">
        <v>197</v>
      </c>
      <c r="AU275" s="195" t="s">
        <v>84</v>
      </c>
      <c r="AV275" s="13" t="s">
        <v>84</v>
      </c>
      <c r="AW275" s="13" t="s">
        <v>31</v>
      </c>
      <c r="AX275" s="13" t="s">
        <v>82</v>
      </c>
      <c r="AY275" s="195" t="s">
        <v>117</v>
      </c>
    </row>
    <row r="276" s="2" customFormat="1" ht="24.15" customHeight="1">
      <c r="A276" s="38"/>
      <c r="B276" s="166"/>
      <c r="C276" s="210" t="s">
        <v>492</v>
      </c>
      <c r="D276" s="210" t="s">
        <v>284</v>
      </c>
      <c r="E276" s="211" t="s">
        <v>493</v>
      </c>
      <c r="F276" s="212" t="s">
        <v>494</v>
      </c>
      <c r="G276" s="213" t="s">
        <v>201</v>
      </c>
      <c r="H276" s="214">
        <v>9</v>
      </c>
      <c r="I276" s="215"/>
      <c r="J276" s="216">
        <f>ROUND(I276*H276,2)</f>
        <v>0</v>
      </c>
      <c r="K276" s="217"/>
      <c r="L276" s="218"/>
      <c r="M276" s="219" t="s">
        <v>1</v>
      </c>
      <c r="N276" s="220" t="s">
        <v>39</v>
      </c>
      <c r="O276" s="77"/>
      <c r="P276" s="177">
        <f>O276*H276</f>
        <v>0</v>
      </c>
      <c r="Q276" s="177">
        <v>0.00076000000000000004</v>
      </c>
      <c r="R276" s="177">
        <f>Q276*H276</f>
        <v>0.0068400000000000006</v>
      </c>
      <c r="S276" s="177">
        <v>0</v>
      </c>
      <c r="T276" s="17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79" t="s">
        <v>231</v>
      </c>
      <c r="AT276" s="179" t="s">
        <v>284</v>
      </c>
      <c r="AU276" s="179" t="s">
        <v>84</v>
      </c>
      <c r="AY276" s="19" t="s">
        <v>117</v>
      </c>
      <c r="BE276" s="180">
        <f>IF(N276="základní",J276,0)</f>
        <v>0</v>
      </c>
      <c r="BF276" s="180">
        <f>IF(N276="snížená",J276,0)</f>
        <v>0</v>
      </c>
      <c r="BG276" s="180">
        <f>IF(N276="zákl. přenesená",J276,0)</f>
        <v>0</v>
      </c>
      <c r="BH276" s="180">
        <f>IF(N276="sníž. přenesená",J276,0)</f>
        <v>0</v>
      </c>
      <c r="BI276" s="180">
        <f>IF(N276="nulová",J276,0)</f>
        <v>0</v>
      </c>
      <c r="BJ276" s="19" t="s">
        <v>82</v>
      </c>
      <c r="BK276" s="180">
        <f>ROUND(I276*H276,2)</f>
        <v>0</v>
      </c>
      <c r="BL276" s="19" t="s">
        <v>122</v>
      </c>
      <c r="BM276" s="179" t="s">
        <v>495</v>
      </c>
    </row>
    <row r="277" s="2" customFormat="1" ht="33" customHeight="1">
      <c r="A277" s="38"/>
      <c r="B277" s="166"/>
      <c r="C277" s="167" t="s">
        <v>496</v>
      </c>
      <c r="D277" s="167" t="s">
        <v>118</v>
      </c>
      <c r="E277" s="168" t="s">
        <v>497</v>
      </c>
      <c r="F277" s="169" t="s">
        <v>498</v>
      </c>
      <c r="G277" s="170" t="s">
        <v>201</v>
      </c>
      <c r="H277" s="171">
        <v>7</v>
      </c>
      <c r="I277" s="172"/>
      <c r="J277" s="173">
        <f>ROUND(I277*H277,2)</f>
        <v>0</v>
      </c>
      <c r="K277" s="174"/>
      <c r="L277" s="39"/>
      <c r="M277" s="175" t="s">
        <v>1</v>
      </c>
      <c r="N277" s="176" t="s">
        <v>39</v>
      </c>
      <c r="O277" s="77"/>
      <c r="P277" s="177">
        <f>O277*H277</f>
        <v>0</v>
      </c>
      <c r="Q277" s="177">
        <v>1.0000000000000001E-05</v>
      </c>
      <c r="R277" s="177">
        <f>Q277*H277</f>
        <v>7.0000000000000007E-05</v>
      </c>
      <c r="S277" s="177">
        <v>0</v>
      </c>
      <c r="T277" s="17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79" t="s">
        <v>122</v>
      </c>
      <c r="AT277" s="179" t="s">
        <v>118</v>
      </c>
      <c r="AU277" s="179" t="s">
        <v>84</v>
      </c>
      <c r="AY277" s="19" t="s">
        <v>117</v>
      </c>
      <c r="BE277" s="180">
        <f>IF(N277="základní",J277,0)</f>
        <v>0</v>
      </c>
      <c r="BF277" s="180">
        <f>IF(N277="snížená",J277,0)</f>
        <v>0</v>
      </c>
      <c r="BG277" s="180">
        <f>IF(N277="zákl. přenesená",J277,0)</f>
        <v>0</v>
      </c>
      <c r="BH277" s="180">
        <f>IF(N277="sníž. přenesená",J277,0)</f>
        <v>0</v>
      </c>
      <c r="BI277" s="180">
        <f>IF(N277="nulová",J277,0)</f>
        <v>0</v>
      </c>
      <c r="BJ277" s="19" t="s">
        <v>82</v>
      </c>
      <c r="BK277" s="180">
        <f>ROUND(I277*H277,2)</f>
        <v>0</v>
      </c>
      <c r="BL277" s="19" t="s">
        <v>122</v>
      </c>
      <c r="BM277" s="179" t="s">
        <v>499</v>
      </c>
    </row>
    <row r="278" s="13" customFormat="1">
      <c r="A278" s="13"/>
      <c r="B278" s="193"/>
      <c r="C278" s="13"/>
      <c r="D278" s="194" t="s">
        <v>197</v>
      </c>
      <c r="E278" s="195" t="s">
        <v>1</v>
      </c>
      <c r="F278" s="196" t="s">
        <v>500</v>
      </c>
      <c r="G278" s="13"/>
      <c r="H278" s="197">
        <v>7</v>
      </c>
      <c r="I278" s="198"/>
      <c r="J278" s="13"/>
      <c r="K278" s="13"/>
      <c r="L278" s="193"/>
      <c r="M278" s="199"/>
      <c r="N278" s="200"/>
      <c r="O278" s="200"/>
      <c r="P278" s="200"/>
      <c r="Q278" s="200"/>
      <c r="R278" s="200"/>
      <c r="S278" s="200"/>
      <c r="T278" s="20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5" t="s">
        <v>197</v>
      </c>
      <c r="AU278" s="195" t="s">
        <v>84</v>
      </c>
      <c r="AV278" s="13" t="s">
        <v>84</v>
      </c>
      <c r="AW278" s="13" t="s">
        <v>31</v>
      </c>
      <c r="AX278" s="13" t="s">
        <v>82</v>
      </c>
      <c r="AY278" s="195" t="s">
        <v>117</v>
      </c>
    </row>
    <row r="279" s="2" customFormat="1" ht="16.5" customHeight="1">
      <c r="A279" s="38"/>
      <c r="B279" s="166"/>
      <c r="C279" s="210" t="s">
        <v>501</v>
      </c>
      <c r="D279" s="210" t="s">
        <v>284</v>
      </c>
      <c r="E279" s="211" t="s">
        <v>502</v>
      </c>
      <c r="F279" s="212" t="s">
        <v>503</v>
      </c>
      <c r="G279" s="213" t="s">
        <v>201</v>
      </c>
      <c r="H279" s="214">
        <v>7</v>
      </c>
      <c r="I279" s="215"/>
      <c r="J279" s="216">
        <f>ROUND(I279*H279,2)</f>
        <v>0</v>
      </c>
      <c r="K279" s="217"/>
      <c r="L279" s="218"/>
      <c r="M279" s="219" t="s">
        <v>1</v>
      </c>
      <c r="N279" s="220" t="s">
        <v>39</v>
      </c>
      <c r="O279" s="77"/>
      <c r="P279" s="177">
        <f>O279*H279</f>
        <v>0</v>
      </c>
      <c r="Q279" s="177">
        <v>0.0014</v>
      </c>
      <c r="R279" s="177">
        <f>Q279*H279</f>
        <v>0.0097999999999999997</v>
      </c>
      <c r="S279" s="177">
        <v>0</v>
      </c>
      <c r="T279" s="17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79" t="s">
        <v>231</v>
      </c>
      <c r="AT279" s="179" t="s">
        <v>284</v>
      </c>
      <c r="AU279" s="179" t="s">
        <v>84</v>
      </c>
      <c r="AY279" s="19" t="s">
        <v>117</v>
      </c>
      <c r="BE279" s="180">
        <f>IF(N279="základní",J279,0)</f>
        <v>0</v>
      </c>
      <c r="BF279" s="180">
        <f>IF(N279="snížená",J279,0)</f>
        <v>0</v>
      </c>
      <c r="BG279" s="180">
        <f>IF(N279="zákl. přenesená",J279,0)</f>
        <v>0</v>
      </c>
      <c r="BH279" s="180">
        <f>IF(N279="sníž. přenesená",J279,0)</f>
        <v>0</v>
      </c>
      <c r="BI279" s="180">
        <f>IF(N279="nulová",J279,0)</f>
        <v>0</v>
      </c>
      <c r="BJ279" s="19" t="s">
        <v>82</v>
      </c>
      <c r="BK279" s="180">
        <f>ROUND(I279*H279,2)</f>
        <v>0</v>
      </c>
      <c r="BL279" s="19" t="s">
        <v>122</v>
      </c>
      <c r="BM279" s="179" t="s">
        <v>504</v>
      </c>
    </row>
    <row r="280" s="2" customFormat="1" ht="24.15" customHeight="1">
      <c r="A280" s="38"/>
      <c r="B280" s="166"/>
      <c r="C280" s="167" t="s">
        <v>505</v>
      </c>
      <c r="D280" s="167" t="s">
        <v>118</v>
      </c>
      <c r="E280" s="168" t="s">
        <v>506</v>
      </c>
      <c r="F280" s="169" t="s">
        <v>507</v>
      </c>
      <c r="G280" s="170" t="s">
        <v>201</v>
      </c>
      <c r="H280" s="171">
        <v>7</v>
      </c>
      <c r="I280" s="172"/>
      <c r="J280" s="173">
        <f>ROUND(I280*H280,2)</f>
        <v>0</v>
      </c>
      <c r="K280" s="174"/>
      <c r="L280" s="39"/>
      <c r="M280" s="175" t="s">
        <v>1</v>
      </c>
      <c r="N280" s="176" t="s">
        <v>39</v>
      </c>
      <c r="O280" s="77"/>
      <c r="P280" s="177">
        <f>O280*H280</f>
        <v>0</v>
      </c>
      <c r="Q280" s="177">
        <v>0.12422</v>
      </c>
      <c r="R280" s="177">
        <f>Q280*H280</f>
        <v>0.86953999999999998</v>
      </c>
      <c r="S280" s="177">
        <v>0</v>
      </c>
      <c r="T280" s="17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79" t="s">
        <v>122</v>
      </c>
      <c r="AT280" s="179" t="s">
        <v>118</v>
      </c>
      <c r="AU280" s="179" t="s">
        <v>84</v>
      </c>
      <c r="AY280" s="19" t="s">
        <v>117</v>
      </c>
      <c r="BE280" s="180">
        <f>IF(N280="základní",J280,0)</f>
        <v>0</v>
      </c>
      <c r="BF280" s="180">
        <f>IF(N280="snížená",J280,0)</f>
        <v>0</v>
      </c>
      <c r="BG280" s="180">
        <f>IF(N280="zákl. přenesená",J280,0)</f>
        <v>0</v>
      </c>
      <c r="BH280" s="180">
        <f>IF(N280="sníž. přenesená",J280,0)</f>
        <v>0</v>
      </c>
      <c r="BI280" s="180">
        <f>IF(N280="nulová",J280,0)</f>
        <v>0</v>
      </c>
      <c r="BJ280" s="19" t="s">
        <v>82</v>
      </c>
      <c r="BK280" s="180">
        <f>ROUND(I280*H280,2)</f>
        <v>0</v>
      </c>
      <c r="BL280" s="19" t="s">
        <v>122</v>
      </c>
      <c r="BM280" s="179" t="s">
        <v>508</v>
      </c>
    </row>
    <row r="281" s="13" customFormat="1">
      <c r="A281" s="13"/>
      <c r="B281" s="193"/>
      <c r="C281" s="13"/>
      <c r="D281" s="194" t="s">
        <v>197</v>
      </c>
      <c r="E281" s="195" t="s">
        <v>1</v>
      </c>
      <c r="F281" s="196" t="s">
        <v>509</v>
      </c>
      <c r="G281" s="13"/>
      <c r="H281" s="197">
        <v>7</v>
      </c>
      <c r="I281" s="198"/>
      <c r="J281" s="13"/>
      <c r="K281" s="13"/>
      <c r="L281" s="193"/>
      <c r="M281" s="199"/>
      <c r="N281" s="200"/>
      <c r="O281" s="200"/>
      <c r="P281" s="200"/>
      <c r="Q281" s="200"/>
      <c r="R281" s="200"/>
      <c r="S281" s="200"/>
      <c r="T281" s="20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5" t="s">
        <v>197</v>
      </c>
      <c r="AU281" s="195" t="s">
        <v>84</v>
      </c>
      <c r="AV281" s="13" t="s">
        <v>84</v>
      </c>
      <c r="AW281" s="13" t="s">
        <v>31</v>
      </c>
      <c r="AX281" s="13" t="s">
        <v>82</v>
      </c>
      <c r="AY281" s="195" t="s">
        <v>117</v>
      </c>
    </row>
    <row r="282" s="2" customFormat="1" ht="24.15" customHeight="1">
      <c r="A282" s="38"/>
      <c r="B282" s="166"/>
      <c r="C282" s="210" t="s">
        <v>510</v>
      </c>
      <c r="D282" s="210" t="s">
        <v>284</v>
      </c>
      <c r="E282" s="211" t="s">
        <v>511</v>
      </c>
      <c r="F282" s="212" t="s">
        <v>512</v>
      </c>
      <c r="G282" s="213" t="s">
        <v>201</v>
      </c>
      <c r="H282" s="214">
        <v>7</v>
      </c>
      <c r="I282" s="215"/>
      <c r="J282" s="216">
        <f>ROUND(I282*H282,2)</f>
        <v>0</v>
      </c>
      <c r="K282" s="217"/>
      <c r="L282" s="218"/>
      <c r="M282" s="219" t="s">
        <v>1</v>
      </c>
      <c r="N282" s="220" t="s">
        <v>39</v>
      </c>
      <c r="O282" s="77"/>
      <c r="P282" s="177">
        <f>O282*H282</f>
        <v>0</v>
      </c>
      <c r="Q282" s="177">
        <v>0.089999999999999997</v>
      </c>
      <c r="R282" s="177">
        <f>Q282*H282</f>
        <v>0.63</v>
      </c>
      <c r="S282" s="177">
        <v>0</v>
      </c>
      <c r="T282" s="17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79" t="s">
        <v>231</v>
      </c>
      <c r="AT282" s="179" t="s">
        <v>284</v>
      </c>
      <c r="AU282" s="179" t="s">
        <v>84</v>
      </c>
      <c r="AY282" s="19" t="s">
        <v>117</v>
      </c>
      <c r="BE282" s="180">
        <f>IF(N282="základní",J282,0)</f>
        <v>0</v>
      </c>
      <c r="BF282" s="180">
        <f>IF(N282="snížená",J282,0)</f>
        <v>0</v>
      </c>
      <c r="BG282" s="180">
        <f>IF(N282="zákl. přenesená",J282,0)</f>
        <v>0</v>
      </c>
      <c r="BH282" s="180">
        <f>IF(N282="sníž. přenesená",J282,0)</f>
        <v>0</v>
      </c>
      <c r="BI282" s="180">
        <f>IF(N282="nulová",J282,0)</f>
        <v>0</v>
      </c>
      <c r="BJ282" s="19" t="s">
        <v>82</v>
      </c>
      <c r="BK282" s="180">
        <f>ROUND(I282*H282,2)</f>
        <v>0</v>
      </c>
      <c r="BL282" s="19" t="s">
        <v>122</v>
      </c>
      <c r="BM282" s="179" t="s">
        <v>513</v>
      </c>
    </row>
    <row r="283" s="2" customFormat="1" ht="24.15" customHeight="1">
      <c r="A283" s="38"/>
      <c r="B283" s="166"/>
      <c r="C283" s="167" t="s">
        <v>514</v>
      </c>
      <c r="D283" s="167" t="s">
        <v>118</v>
      </c>
      <c r="E283" s="168" t="s">
        <v>515</v>
      </c>
      <c r="F283" s="169" t="s">
        <v>516</v>
      </c>
      <c r="G283" s="170" t="s">
        <v>201</v>
      </c>
      <c r="H283" s="171">
        <v>7</v>
      </c>
      <c r="I283" s="172"/>
      <c r="J283" s="173">
        <f>ROUND(I283*H283,2)</f>
        <v>0</v>
      </c>
      <c r="K283" s="174"/>
      <c r="L283" s="39"/>
      <c r="M283" s="175" t="s">
        <v>1</v>
      </c>
      <c r="N283" s="176" t="s">
        <v>39</v>
      </c>
      <c r="O283" s="77"/>
      <c r="P283" s="177">
        <f>O283*H283</f>
        <v>0</v>
      </c>
      <c r="Q283" s="177">
        <v>0.02972</v>
      </c>
      <c r="R283" s="177">
        <f>Q283*H283</f>
        <v>0.20804</v>
      </c>
      <c r="S283" s="177">
        <v>0</v>
      </c>
      <c r="T283" s="17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79" t="s">
        <v>122</v>
      </c>
      <c r="AT283" s="179" t="s">
        <v>118</v>
      </c>
      <c r="AU283" s="179" t="s">
        <v>84</v>
      </c>
      <c r="AY283" s="19" t="s">
        <v>117</v>
      </c>
      <c r="BE283" s="180">
        <f>IF(N283="základní",J283,0)</f>
        <v>0</v>
      </c>
      <c r="BF283" s="180">
        <f>IF(N283="snížená",J283,0)</f>
        <v>0</v>
      </c>
      <c r="BG283" s="180">
        <f>IF(N283="zákl. přenesená",J283,0)</f>
        <v>0</v>
      </c>
      <c r="BH283" s="180">
        <f>IF(N283="sníž. přenesená",J283,0)</f>
        <v>0</v>
      </c>
      <c r="BI283" s="180">
        <f>IF(N283="nulová",J283,0)</f>
        <v>0</v>
      </c>
      <c r="BJ283" s="19" t="s">
        <v>82</v>
      </c>
      <c r="BK283" s="180">
        <f>ROUND(I283*H283,2)</f>
        <v>0</v>
      </c>
      <c r="BL283" s="19" t="s">
        <v>122</v>
      </c>
      <c r="BM283" s="179" t="s">
        <v>517</v>
      </c>
    </row>
    <row r="284" s="13" customFormat="1">
      <c r="A284" s="13"/>
      <c r="B284" s="193"/>
      <c r="C284" s="13"/>
      <c r="D284" s="194" t="s">
        <v>197</v>
      </c>
      <c r="E284" s="195" t="s">
        <v>1</v>
      </c>
      <c r="F284" s="196" t="s">
        <v>509</v>
      </c>
      <c r="G284" s="13"/>
      <c r="H284" s="197">
        <v>7</v>
      </c>
      <c r="I284" s="198"/>
      <c r="J284" s="13"/>
      <c r="K284" s="13"/>
      <c r="L284" s="193"/>
      <c r="M284" s="199"/>
      <c r="N284" s="200"/>
      <c r="O284" s="200"/>
      <c r="P284" s="200"/>
      <c r="Q284" s="200"/>
      <c r="R284" s="200"/>
      <c r="S284" s="200"/>
      <c r="T284" s="20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5" t="s">
        <v>197</v>
      </c>
      <c r="AU284" s="195" t="s">
        <v>84</v>
      </c>
      <c r="AV284" s="13" t="s">
        <v>84</v>
      </c>
      <c r="AW284" s="13" t="s">
        <v>31</v>
      </c>
      <c r="AX284" s="13" t="s">
        <v>82</v>
      </c>
      <c r="AY284" s="195" t="s">
        <v>117</v>
      </c>
    </row>
    <row r="285" s="2" customFormat="1" ht="21.75" customHeight="1">
      <c r="A285" s="38"/>
      <c r="B285" s="166"/>
      <c r="C285" s="210" t="s">
        <v>518</v>
      </c>
      <c r="D285" s="210" t="s">
        <v>284</v>
      </c>
      <c r="E285" s="211" t="s">
        <v>519</v>
      </c>
      <c r="F285" s="212" t="s">
        <v>520</v>
      </c>
      <c r="G285" s="213" t="s">
        <v>201</v>
      </c>
      <c r="H285" s="214">
        <v>7</v>
      </c>
      <c r="I285" s="215"/>
      <c r="J285" s="216">
        <f>ROUND(I285*H285,2)</f>
        <v>0</v>
      </c>
      <c r="K285" s="217"/>
      <c r="L285" s="218"/>
      <c r="M285" s="219" t="s">
        <v>1</v>
      </c>
      <c r="N285" s="220" t="s">
        <v>39</v>
      </c>
      <c r="O285" s="77"/>
      <c r="P285" s="177">
        <f>O285*H285</f>
        <v>0</v>
      </c>
      <c r="Q285" s="177">
        <v>0.111</v>
      </c>
      <c r="R285" s="177">
        <f>Q285*H285</f>
        <v>0.77700000000000002</v>
      </c>
      <c r="S285" s="177">
        <v>0</v>
      </c>
      <c r="T285" s="17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79" t="s">
        <v>231</v>
      </c>
      <c r="AT285" s="179" t="s">
        <v>284</v>
      </c>
      <c r="AU285" s="179" t="s">
        <v>84</v>
      </c>
      <c r="AY285" s="19" t="s">
        <v>117</v>
      </c>
      <c r="BE285" s="180">
        <f>IF(N285="základní",J285,0)</f>
        <v>0</v>
      </c>
      <c r="BF285" s="180">
        <f>IF(N285="snížená",J285,0)</f>
        <v>0</v>
      </c>
      <c r="BG285" s="180">
        <f>IF(N285="zákl. přenesená",J285,0)</f>
        <v>0</v>
      </c>
      <c r="BH285" s="180">
        <f>IF(N285="sníž. přenesená",J285,0)</f>
        <v>0</v>
      </c>
      <c r="BI285" s="180">
        <f>IF(N285="nulová",J285,0)</f>
        <v>0</v>
      </c>
      <c r="BJ285" s="19" t="s">
        <v>82</v>
      </c>
      <c r="BK285" s="180">
        <f>ROUND(I285*H285,2)</f>
        <v>0</v>
      </c>
      <c r="BL285" s="19" t="s">
        <v>122</v>
      </c>
      <c r="BM285" s="179" t="s">
        <v>521</v>
      </c>
    </row>
    <row r="286" s="2" customFormat="1" ht="24.15" customHeight="1">
      <c r="A286" s="38"/>
      <c r="B286" s="166"/>
      <c r="C286" s="210" t="s">
        <v>522</v>
      </c>
      <c r="D286" s="210" t="s">
        <v>284</v>
      </c>
      <c r="E286" s="211" t="s">
        <v>523</v>
      </c>
      <c r="F286" s="212" t="s">
        <v>524</v>
      </c>
      <c r="G286" s="213" t="s">
        <v>201</v>
      </c>
      <c r="H286" s="214">
        <v>7</v>
      </c>
      <c r="I286" s="215"/>
      <c r="J286" s="216">
        <f>ROUND(I286*H286,2)</f>
        <v>0</v>
      </c>
      <c r="K286" s="217"/>
      <c r="L286" s="218"/>
      <c r="M286" s="219" t="s">
        <v>1</v>
      </c>
      <c r="N286" s="220" t="s">
        <v>39</v>
      </c>
      <c r="O286" s="77"/>
      <c r="P286" s="177">
        <f>O286*H286</f>
        <v>0</v>
      </c>
      <c r="Q286" s="177">
        <v>0.027</v>
      </c>
      <c r="R286" s="177">
        <f>Q286*H286</f>
        <v>0.189</v>
      </c>
      <c r="S286" s="177">
        <v>0</v>
      </c>
      <c r="T286" s="17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79" t="s">
        <v>231</v>
      </c>
      <c r="AT286" s="179" t="s">
        <v>284</v>
      </c>
      <c r="AU286" s="179" t="s">
        <v>84</v>
      </c>
      <c r="AY286" s="19" t="s">
        <v>117</v>
      </c>
      <c r="BE286" s="180">
        <f>IF(N286="základní",J286,0)</f>
        <v>0</v>
      </c>
      <c r="BF286" s="180">
        <f>IF(N286="snížená",J286,0)</f>
        <v>0</v>
      </c>
      <c r="BG286" s="180">
        <f>IF(N286="zákl. přenesená",J286,0)</f>
        <v>0</v>
      </c>
      <c r="BH286" s="180">
        <f>IF(N286="sníž. přenesená",J286,0)</f>
        <v>0</v>
      </c>
      <c r="BI286" s="180">
        <f>IF(N286="nulová",J286,0)</f>
        <v>0</v>
      </c>
      <c r="BJ286" s="19" t="s">
        <v>82</v>
      </c>
      <c r="BK286" s="180">
        <f>ROUND(I286*H286,2)</f>
        <v>0</v>
      </c>
      <c r="BL286" s="19" t="s">
        <v>122</v>
      </c>
      <c r="BM286" s="179" t="s">
        <v>525</v>
      </c>
    </row>
    <row r="287" s="2" customFormat="1" ht="24.15" customHeight="1">
      <c r="A287" s="38"/>
      <c r="B287" s="166"/>
      <c r="C287" s="167" t="s">
        <v>526</v>
      </c>
      <c r="D287" s="167" t="s">
        <v>118</v>
      </c>
      <c r="E287" s="168" t="s">
        <v>527</v>
      </c>
      <c r="F287" s="169" t="s">
        <v>528</v>
      </c>
      <c r="G287" s="170" t="s">
        <v>201</v>
      </c>
      <c r="H287" s="171">
        <v>7</v>
      </c>
      <c r="I287" s="172"/>
      <c r="J287" s="173">
        <f>ROUND(I287*H287,2)</f>
        <v>0</v>
      </c>
      <c r="K287" s="174"/>
      <c r="L287" s="39"/>
      <c r="M287" s="175" t="s">
        <v>1</v>
      </c>
      <c r="N287" s="176" t="s">
        <v>39</v>
      </c>
      <c r="O287" s="77"/>
      <c r="P287" s="177">
        <f>O287*H287</f>
        <v>0</v>
      </c>
      <c r="Q287" s="177">
        <v>0.02972</v>
      </c>
      <c r="R287" s="177">
        <f>Q287*H287</f>
        <v>0.20804</v>
      </c>
      <c r="S287" s="177">
        <v>0</v>
      </c>
      <c r="T287" s="17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179" t="s">
        <v>122</v>
      </c>
      <c r="AT287" s="179" t="s">
        <v>118</v>
      </c>
      <c r="AU287" s="179" t="s">
        <v>84</v>
      </c>
      <c r="AY287" s="19" t="s">
        <v>117</v>
      </c>
      <c r="BE287" s="180">
        <f>IF(N287="základní",J287,0)</f>
        <v>0</v>
      </c>
      <c r="BF287" s="180">
        <f>IF(N287="snížená",J287,0)</f>
        <v>0</v>
      </c>
      <c r="BG287" s="180">
        <f>IF(N287="zákl. přenesená",J287,0)</f>
        <v>0</v>
      </c>
      <c r="BH287" s="180">
        <f>IF(N287="sníž. přenesená",J287,0)</f>
        <v>0</v>
      </c>
      <c r="BI287" s="180">
        <f>IF(N287="nulová",J287,0)</f>
        <v>0</v>
      </c>
      <c r="BJ287" s="19" t="s">
        <v>82</v>
      </c>
      <c r="BK287" s="180">
        <f>ROUND(I287*H287,2)</f>
        <v>0</v>
      </c>
      <c r="BL287" s="19" t="s">
        <v>122</v>
      </c>
      <c r="BM287" s="179" t="s">
        <v>529</v>
      </c>
    </row>
    <row r="288" s="13" customFormat="1">
      <c r="A288" s="13"/>
      <c r="B288" s="193"/>
      <c r="C288" s="13"/>
      <c r="D288" s="194" t="s">
        <v>197</v>
      </c>
      <c r="E288" s="195" t="s">
        <v>1</v>
      </c>
      <c r="F288" s="196" t="s">
        <v>509</v>
      </c>
      <c r="G288" s="13"/>
      <c r="H288" s="197">
        <v>7</v>
      </c>
      <c r="I288" s="198"/>
      <c r="J288" s="13"/>
      <c r="K288" s="13"/>
      <c r="L288" s="193"/>
      <c r="M288" s="199"/>
      <c r="N288" s="200"/>
      <c r="O288" s="200"/>
      <c r="P288" s="200"/>
      <c r="Q288" s="200"/>
      <c r="R288" s="200"/>
      <c r="S288" s="200"/>
      <c r="T288" s="20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5" t="s">
        <v>197</v>
      </c>
      <c r="AU288" s="195" t="s">
        <v>84</v>
      </c>
      <c r="AV288" s="13" t="s">
        <v>84</v>
      </c>
      <c r="AW288" s="13" t="s">
        <v>31</v>
      </c>
      <c r="AX288" s="13" t="s">
        <v>82</v>
      </c>
      <c r="AY288" s="195" t="s">
        <v>117</v>
      </c>
    </row>
    <row r="289" s="2" customFormat="1" ht="24.15" customHeight="1">
      <c r="A289" s="38"/>
      <c r="B289" s="166"/>
      <c r="C289" s="210" t="s">
        <v>530</v>
      </c>
      <c r="D289" s="210" t="s">
        <v>284</v>
      </c>
      <c r="E289" s="211" t="s">
        <v>531</v>
      </c>
      <c r="F289" s="212" t="s">
        <v>532</v>
      </c>
      <c r="G289" s="213" t="s">
        <v>201</v>
      </c>
      <c r="H289" s="214">
        <v>7</v>
      </c>
      <c r="I289" s="215"/>
      <c r="J289" s="216">
        <f>ROUND(I289*H289,2)</f>
        <v>0</v>
      </c>
      <c r="K289" s="217"/>
      <c r="L289" s="218"/>
      <c r="M289" s="219" t="s">
        <v>1</v>
      </c>
      <c r="N289" s="220" t="s">
        <v>39</v>
      </c>
      <c r="O289" s="77"/>
      <c r="P289" s="177">
        <f>O289*H289</f>
        <v>0</v>
      </c>
      <c r="Q289" s="177">
        <v>0.057000000000000002</v>
      </c>
      <c r="R289" s="177">
        <f>Q289*H289</f>
        <v>0.39900000000000002</v>
      </c>
      <c r="S289" s="177">
        <v>0</v>
      </c>
      <c r="T289" s="17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79" t="s">
        <v>231</v>
      </c>
      <c r="AT289" s="179" t="s">
        <v>284</v>
      </c>
      <c r="AU289" s="179" t="s">
        <v>84</v>
      </c>
      <c r="AY289" s="19" t="s">
        <v>117</v>
      </c>
      <c r="BE289" s="180">
        <f>IF(N289="základní",J289,0)</f>
        <v>0</v>
      </c>
      <c r="BF289" s="180">
        <f>IF(N289="snížená",J289,0)</f>
        <v>0</v>
      </c>
      <c r="BG289" s="180">
        <f>IF(N289="zákl. přenesená",J289,0)</f>
        <v>0</v>
      </c>
      <c r="BH289" s="180">
        <f>IF(N289="sníž. přenesená",J289,0)</f>
        <v>0</v>
      </c>
      <c r="BI289" s="180">
        <f>IF(N289="nulová",J289,0)</f>
        <v>0</v>
      </c>
      <c r="BJ289" s="19" t="s">
        <v>82</v>
      </c>
      <c r="BK289" s="180">
        <f>ROUND(I289*H289,2)</f>
        <v>0</v>
      </c>
      <c r="BL289" s="19" t="s">
        <v>122</v>
      </c>
      <c r="BM289" s="179" t="s">
        <v>533</v>
      </c>
    </row>
    <row r="290" s="2" customFormat="1" ht="24.15" customHeight="1">
      <c r="A290" s="38"/>
      <c r="B290" s="166"/>
      <c r="C290" s="167" t="s">
        <v>534</v>
      </c>
      <c r="D290" s="167" t="s">
        <v>118</v>
      </c>
      <c r="E290" s="168" t="s">
        <v>535</v>
      </c>
      <c r="F290" s="169" t="s">
        <v>536</v>
      </c>
      <c r="G290" s="170" t="s">
        <v>201</v>
      </c>
      <c r="H290" s="171">
        <v>7</v>
      </c>
      <c r="I290" s="172"/>
      <c r="J290" s="173">
        <f>ROUND(I290*H290,2)</f>
        <v>0</v>
      </c>
      <c r="K290" s="174"/>
      <c r="L290" s="39"/>
      <c r="M290" s="175" t="s">
        <v>1</v>
      </c>
      <c r="N290" s="176" t="s">
        <v>39</v>
      </c>
      <c r="O290" s="77"/>
      <c r="P290" s="177">
        <f>O290*H290</f>
        <v>0</v>
      </c>
      <c r="Q290" s="177">
        <v>0.21734000000000001</v>
      </c>
      <c r="R290" s="177">
        <f>Q290*H290</f>
        <v>1.52138</v>
      </c>
      <c r="S290" s="177">
        <v>0</v>
      </c>
      <c r="T290" s="17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79" t="s">
        <v>122</v>
      </c>
      <c r="AT290" s="179" t="s">
        <v>118</v>
      </c>
      <c r="AU290" s="179" t="s">
        <v>84</v>
      </c>
      <c r="AY290" s="19" t="s">
        <v>117</v>
      </c>
      <c r="BE290" s="180">
        <f>IF(N290="základní",J290,0)</f>
        <v>0</v>
      </c>
      <c r="BF290" s="180">
        <f>IF(N290="snížená",J290,0)</f>
        <v>0</v>
      </c>
      <c r="BG290" s="180">
        <f>IF(N290="zákl. přenesená",J290,0)</f>
        <v>0</v>
      </c>
      <c r="BH290" s="180">
        <f>IF(N290="sníž. přenesená",J290,0)</f>
        <v>0</v>
      </c>
      <c r="BI290" s="180">
        <f>IF(N290="nulová",J290,0)</f>
        <v>0</v>
      </c>
      <c r="BJ290" s="19" t="s">
        <v>82</v>
      </c>
      <c r="BK290" s="180">
        <f>ROUND(I290*H290,2)</f>
        <v>0</v>
      </c>
      <c r="BL290" s="19" t="s">
        <v>122</v>
      </c>
      <c r="BM290" s="179" t="s">
        <v>537</v>
      </c>
    </row>
    <row r="291" s="13" customFormat="1">
      <c r="A291" s="13"/>
      <c r="B291" s="193"/>
      <c r="C291" s="13"/>
      <c r="D291" s="194" t="s">
        <v>197</v>
      </c>
      <c r="E291" s="195" t="s">
        <v>1</v>
      </c>
      <c r="F291" s="196" t="s">
        <v>509</v>
      </c>
      <c r="G291" s="13"/>
      <c r="H291" s="197">
        <v>7</v>
      </c>
      <c r="I291" s="198"/>
      <c r="J291" s="13"/>
      <c r="K291" s="13"/>
      <c r="L291" s="193"/>
      <c r="M291" s="199"/>
      <c r="N291" s="200"/>
      <c r="O291" s="200"/>
      <c r="P291" s="200"/>
      <c r="Q291" s="200"/>
      <c r="R291" s="200"/>
      <c r="S291" s="200"/>
      <c r="T291" s="20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5" t="s">
        <v>197</v>
      </c>
      <c r="AU291" s="195" t="s">
        <v>84</v>
      </c>
      <c r="AV291" s="13" t="s">
        <v>84</v>
      </c>
      <c r="AW291" s="13" t="s">
        <v>31</v>
      </c>
      <c r="AX291" s="13" t="s">
        <v>82</v>
      </c>
      <c r="AY291" s="195" t="s">
        <v>117</v>
      </c>
    </row>
    <row r="292" s="2" customFormat="1" ht="24.15" customHeight="1">
      <c r="A292" s="38"/>
      <c r="B292" s="166"/>
      <c r="C292" s="210" t="s">
        <v>538</v>
      </c>
      <c r="D292" s="210" t="s">
        <v>284</v>
      </c>
      <c r="E292" s="211" t="s">
        <v>539</v>
      </c>
      <c r="F292" s="212" t="s">
        <v>540</v>
      </c>
      <c r="G292" s="213" t="s">
        <v>201</v>
      </c>
      <c r="H292" s="214">
        <v>7</v>
      </c>
      <c r="I292" s="215"/>
      <c r="J292" s="216">
        <f>ROUND(I292*H292,2)</f>
        <v>0</v>
      </c>
      <c r="K292" s="217"/>
      <c r="L292" s="218"/>
      <c r="M292" s="219" t="s">
        <v>1</v>
      </c>
      <c r="N292" s="220" t="s">
        <v>39</v>
      </c>
      <c r="O292" s="77"/>
      <c r="P292" s="177">
        <f>O292*H292</f>
        <v>0</v>
      </c>
      <c r="Q292" s="177">
        <v>0.108</v>
      </c>
      <c r="R292" s="177">
        <f>Q292*H292</f>
        <v>0.75600000000000001</v>
      </c>
      <c r="S292" s="177">
        <v>0</v>
      </c>
      <c r="T292" s="17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79" t="s">
        <v>231</v>
      </c>
      <c r="AT292" s="179" t="s">
        <v>284</v>
      </c>
      <c r="AU292" s="179" t="s">
        <v>84</v>
      </c>
      <c r="AY292" s="19" t="s">
        <v>117</v>
      </c>
      <c r="BE292" s="180">
        <f>IF(N292="základní",J292,0)</f>
        <v>0</v>
      </c>
      <c r="BF292" s="180">
        <f>IF(N292="snížená",J292,0)</f>
        <v>0</v>
      </c>
      <c r="BG292" s="180">
        <f>IF(N292="zákl. přenesená",J292,0)</f>
        <v>0</v>
      </c>
      <c r="BH292" s="180">
        <f>IF(N292="sníž. přenesená",J292,0)</f>
        <v>0</v>
      </c>
      <c r="BI292" s="180">
        <f>IF(N292="nulová",J292,0)</f>
        <v>0</v>
      </c>
      <c r="BJ292" s="19" t="s">
        <v>82</v>
      </c>
      <c r="BK292" s="180">
        <f>ROUND(I292*H292,2)</f>
        <v>0</v>
      </c>
      <c r="BL292" s="19" t="s">
        <v>122</v>
      </c>
      <c r="BM292" s="179" t="s">
        <v>541</v>
      </c>
    </row>
    <row r="293" s="2" customFormat="1" ht="21.75" customHeight="1">
      <c r="A293" s="38"/>
      <c r="B293" s="166"/>
      <c r="C293" s="210" t="s">
        <v>542</v>
      </c>
      <c r="D293" s="210" t="s">
        <v>284</v>
      </c>
      <c r="E293" s="211" t="s">
        <v>543</v>
      </c>
      <c r="F293" s="212" t="s">
        <v>544</v>
      </c>
      <c r="G293" s="213" t="s">
        <v>201</v>
      </c>
      <c r="H293" s="214">
        <v>7</v>
      </c>
      <c r="I293" s="215"/>
      <c r="J293" s="216">
        <f>ROUND(I293*H293,2)</f>
        <v>0</v>
      </c>
      <c r="K293" s="217"/>
      <c r="L293" s="218"/>
      <c r="M293" s="219" t="s">
        <v>1</v>
      </c>
      <c r="N293" s="220" t="s">
        <v>39</v>
      </c>
      <c r="O293" s="77"/>
      <c r="P293" s="177">
        <f>O293*H293</f>
        <v>0</v>
      </c>
      <c r="Q293" s="177">
        <v>0.0064999999999999997</v>
      </c>
      <c r="R293" s="177">
        <f>Q293*H293</f>
        <v>0.045499999999999999</v>
      </c>
      <c r="S293" s="177">
        <v>0</v>
      </c>
      <c r="T293" s="17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79" t="s">
        <v>231</v>
      </c>
      <c r="AT293" s="179" t="s">
        <v>284</v>
      </c>
      <c r="AU293" s="179" t="s">
        <v>84</v>
      </c>
      <c r="AY293" s="19" t="s">
        <v>117</v>
      </c>
      <c r="BE293" s="180">
        <f>IF(N293="základní",J293,0)</f>
        <v>0</v>
      </c>
      <c r="BF293" s="180">
        <f>IF(N293="snížená",J293,0)</f>
        <v>0</v>
      </c>
      <c r="BG293" s="180">
        <f>IF(N293="zákl. přenesená",J293,0)</f>
        <v>0</v>
      </c>
      <c r="BH293" s="180">
        <f>IF(N293="sníž. přenesená",J293,0)</f>
        <v>0</v>
      </c>
      <c r="BI293" s="180">
        <f>IF(N293="nulová",J293,0)</f>
        <v>0</v>
      </c>
      <c r="BJ293" s="19" t="s">
        <v>82</v>
      </c>
      <c r="BK293" s="180">
        <f>ROUND(I293*H293,2)</f>
        <v>0</v>
      </c>
      <c r="BL293" s="19" t="s">
        <v>122</v>
      </c>
      <c r="BM293" s="179" t="s">
        <v>545</v>
      </c>
    </row>
    <row r="294" s="2" customFormat="1" ht="21.75" customHeight="1">
      <c r="A294" s="38"/>
      <c r="B294" s="166"/>
      <c r="C294" s="167" t="s">
        <v>546</v>
      </c>
      <c r="D294" s="167" t="s">
        <v>118</v>
      </c>
      <c r="E294" s="168" t="s">
        <v>547</v>
      </c>
      <c r="F294" s="169" t="s">
        <v>548</v>
      </c>
      <c r="G294" s="170" t="s">
        <v>226</v>
      </c>
      <c r="H294" s="171">
        <v>55.5</v>
      </c>
      <c r="I294" s="172"/>
      <c r="J294" s="173">
        <f>ROUND(I294*H294,2)</f>
        <v>0</v>
      </c>
      <c r="K294" s="174"/>
      <c r="L294" s="39"/>
      <c r="M294" s="175" t="s">
        <v>1</v>
      </c>
      <c r="N294" s="176" t="s">
        <v>39</v>
      </c>
      <c r="O294" s="77"/>
      <c r="P294" s="177">
        <f>O294*H294</f>
        <v>0</v>
      </c>
      <c r="Q294" s="177">
        <v>0.00012999999999999999</v>
      </c>
      <c r="R294" s="177">
        <f>Q294*H294</f>
        <v>0.0072149999999999992</v>
      </c>
      <c r="S294" s="177">
        <v>0</v>
      </c>
      <c r="T294" s="17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179" t="s">
        <v>122</v>
      </c>
      <c r="AT294" s="179" t="s">
        <v>118</v>
      </c>
      <c r="AU294" s="179" t="s">
        <v>84</v>
      </c>
      <c r="AY294" s="19" t="s">
        <v>117</v>
      </c>
      <c r="BE294" s="180">
        <f>IF(N294="základní",J294,0)</f>
        <v>0</v>
      </c>
      <c r="BF294" s="180">
        <f>IF(N294="snížená",J294,0)</f>
        <v>0</v>
      </c>
      <c r="BG294" s="180">
        <f>IF(N294="zákl. přenesená",J294,0)</f>
        <v>0</v>
      </c>
      <c r="BH294" s="180">
        <f>IF(N294="sníž. přenesená",J294,0)</f>
        <v>0</v>
      </c>
      <c r="BI294" s="180">
        <f>IF(N294="nulová",J294,0)</f>
        <v>0</v>
      </c>
      <c r="BJ294" s="19" t="s">
        <v>82</v>
      </c>
      <c r="BK294" s="180">
        <f>ROUND(I294*H294,2)</f>
        <v>0</v>
      </c>
      <c r="BL294" s="19" t="s">
        <v>122</v>
      </c>
      <c r="BM294" s="179" t="s">
        <v>549</v>
      </c>
    </row>
    <row r="295" s="13" customFormat="1">
      <c r="A295" s="13"/>
      <c r="B295" s="193"/>
      <c r="C295" s="13"/>
      <c r="D295" s="194" t="s">
        <v>197</v>
      </c>
      <c r="E295" s="195" t="s">
        <v>1</v>
      </c>
      <c r="F295" s="196" t="s">
        <v>481</v>
      </c>
      <c r="G295" s="13"/>
      <c r="H295" s="197">
        <v>55.5</v>
      </c>
      <c r="I295" s="198"/>
      <c r="J295" s="13"/>
      <c r="K295" s="13"/>
      <c r="L295" s="193"/>
      <c r="M295" s="199"/>
      <c r="N295" s="200"/>
      <c r="O295" s="200"/>
      <c r="P295" s="200"/>
      <c r="Q295" s="200"/>
      <c r="R295" s="200"/>
      <c r="S295" s="200"/>
      <c r="T295" s="20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5" t="s">
        <v>197</v>
      </c>
      <c r="AU295" s="195" t="s">
        <v>84</v>
      </c>
      <c r="AV295" s="13" t="s">
        <v>84</v>
      </c>
      <c r="AW295" s="13" t="s">
        <v>31</v>
      </c>
      <c r="AX295" s="13" t="s">
        <v>82</v>
      </c>
      <c r="AY295" s="195" t="s">
        <v>117</v>
      </c>
    </row>
    <row r="296" s="11" customFormat="1" ht="22.8" customHeight="1">
      <c r="A296" s="11"/>
      <c r="B296" s="155"/>
      <c r="C296" s="11"/>
      <c r="D296" s="156" t="s">
        <v>73</v>
      </c>
      <c r="E296" s="191" t="s">
        <v>238</v>
      </c>
      <c r="F296" s="191" t="s">
        <v>550</v>
      </c>
      <c r="G296" s="11"/>
      <c r="H296" s="11"/>
      <c r="I296" s="158"/>
      <c r="J296" s="192">
        <f>BK296</f>
        <v>0</v>
      </c>
      <c r="K296" s="11"/>
      <c r="L296" s="155"/>
      <c r="M296" s="160"/>
      <c r="N296" s="161"/>
      <c r="O296" s="161"/>
      <c r="P296" s="162">
        <f>SUM(P297:P363)</f>
        <v>0</v>
      </c>
      <c r="Q296" s="161"/>
      <c r="R296" s="162">
        <f>SUM(R297:R363)</f>
        <v>299.93845304999996</v>
      </c>
      <c r="S296" s="161"/>
      <c r="T296" s="163">
        <f>SUM(T297:T363)</f>
        <v>0.90200000000000002</v>
      </c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R296" s="156" t="s">
        <v>82</v>
      </c>
      <c r="AT296" s="164" t="s">
        <v>73</v>
      </c>
      <c r="AU296" s="164" t="s">
        <v>82</v>
      </c>
      <c r="AY296" s="156" t="s">
        <v>117</v>
      </c>
      <c r="BK296" s="165">
        <f>SUM(BK297:BK363)</f>
        <v>0</v>
      </c>
    </row>
    <row r="297" s="2" customFormat="1" ht="24.15" customHeight="1">
      <c r="A297" s="38"/>
      <c r="B297" s="166"/>
      <c r="C297" s="167" t="s">
        <v>551</v>
      </c>
      <c r="D297" s="167" t="s">
        <v>118</v>
      </c>
      <c r="E297" s="168" t="s">
        <v>552</v>
      </c>
      <c r="F297" s="169" t="s">
        <v>553</v>
      </c>
      <c r="G297" s="170" t="s">
        <v>201</v>
      </c>
      <c r="H297" s="171">
        <v>38</v>
      </c>
      <c r="I297" s="172"/>
      <c r="J297" s="173">
        <f>ROUND(I297*H297,2)</f>
        <v>0</v>
      </c>
      <c r="K297" s="174"/>
      <c r="L297" s="39"/>
      <c r="M297" s="175" t="s">
        <v>1</v>
      </c>
      <c r="N297" s="176" t="s">
        <v>39</v>
      </c>
      <c r="O297" s="77"/>
      <c r="P297" s="177">
        <f>O297*H297</f>
        <v>0</v>
      </c>
      <c r="Q297" s="177">
        <v>0.00069999999999999999</v>
      </c>
      <c r="R297" s="177">
        <f>Q297*H297</f>
        <v>0.026599999999999999</v>
      </c>
      <c r="S297" s="177">
        <v>0</v>
      </c>
      <c r="T297" s="17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79" t="s">
        <v>122</v>
      </c>
      <c r="AT297" s="179" t="s">
        <v>118</v>
      </c>
      <c r="AU297" s="179" t="s">
        <v>84</v>
      </c>
      <c r="AY297" s="19" t="s">
        <v>117</v>
      </c>
      <c r="BE297" s="180">
        <f>IF(N297="základní",J297,0)</f>
        <v>0</v>
      </c>
      <c r="BF297" s="180">
        <f>IF(N297="snížená",J297,0)</f>
        <v>0</v>
      </c>
      <c r="BG297" s="180">
        <f>IF(N297="zákl. přenesená",J297,0)</f>
        <v>0</v>
      </c>
      <c r="BH297" s="180">
        <f>IF(N297="sníž. přenesená",J297,0)</f>
        <v>0</v>
      </c>
      <c r="BI297" s="180">
        <f>IF(N297="nulová",J297,0)</f>
        <v>0</v>
      </c>
      <c r="BJ297" s="19" t="s">
        <v>82</v>
      </c>
      <c r="BK297" s="180">
        <f>ROUND(I297*H297,2)</f>
        <v>0</v>
      </c>
      <c r="BL297" s="19" t="s">
        <v>122</v>
      </c>
      <c r="BM297" s="179" t="s">
        <v>554</v>
      </c>
    </row>
    <row r="298" s="2" customFormat="1">
      <c r="A298" s="38"/>
      <c r="B298" s="39"/>
      <c r="C298" s="38"/>
      <c r="D298" s="194" t="s">
        <v>555</v>
      </c>
      <c r="E298" s="38"/>
      <c r="F298" s="229" t="s">
        <v>556</v>
      </c>
      <c r="G298" s="38"/>
      <c r="H298" s="38"/>
      <c r="I298" s="230"/>
      <c r="J298" s="38"/>
      <c r="K298" s="38"/>
      <c r="L298" s="39"/>
      <c r="M298" s="231"/>
      <c r="N298" s="232"/>
      <c r="O298" s="77"/>
      <c r="P298" s="77"/>
      <c r="Q298" s="77"/>
      <c r="R298" s="77"/>
      <c r="S298" s="77"/>
      <c r="T298" s="7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9" t="s">
        <v>555</v>
      </c>
      <c r="AU298" s="19" t="s">
        <v>84</v>
      </c>
    </row>
    <row r="299" s="13" customFormat="1">
      <c r="A299" s="13"/>
      <c r="B299" s="193"/>
      <c r="C299" s="13"/>
      <c r="D299" s="194" t="s">
        <v>197</v>
      </c>
      <c r="E299" s="195" t="s">
        <v>1</v>
      </c>
      <c r="F299" s="196" t="s">
        <v>557</v>
      </c>
      <c r="G299" s="13"/>
      <c r="H299" s="197">
        <v>2</v>
      </c>
      <c r="I299" s="198"/>
      <c r="J299" s="13"/>
      <c r="K299" s="13"/>
      <c r="L299" s="193"/>
      <c r="M299" s="199"/>
      <c r="N299" s="200"/>
      <c r="O299" s="200"/>
      <c r="P299" s="200"/>
      <c r="Q299" s="200"/>
      <c r="R299" s="200"/>
      <c r="S299" s="200"/>
      <c r="T299" s="20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5" t="s">
        <v>197</v>
      </c>
      <c r="AU299" s="195" t="s">
        <v>84</v>
      </c>
      <c r="AV299" s="13" t="s">
        <v>84</v>
      </c>
      <c r="AW299" s="13" t="s">
        <v>31</v>
      </c>
      <c r="AX299" s="13" t="s">
        <v>74</v>
      </c>
      <c r="AY299" s="195" t="s">
        <v>117</v>
      </c>
    </row>
    <row r="300" s="13" customFormat="1">
      <c r="A300" s="13"/>
      <c r="B300" s="193"/>
      <c r="C300" s="13"/>
      <c r="D300" s="194" t="s">
        <v>197</v>
      </c>
      <c r="E300" s="195" t="s">
        <v>1</v>
      </c>
      <c r="F300" s="196" t="s">
        <v>558</v>
      </c>
      <c r="G300" s="13"/>
      <c r="H300" s="197">
        <v>2</v>
      </c>
      <c r="I300" s="198"/>
      <c r="J300" s="13"/>
      <c r="K300" s="13"/>
      <c r="L300" s="193"/>
      <c r="M300" s="199"/>
      <c r="N300" s="200"/>
      <c r="O300" s="200"/>
      <c r="P300" s="200"/>
      <c r="Q300" s="200"/>
      <c r="R300" s="200"/>
      <c r="S300" s="200"/>
      <c r="T300" s="20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5" t="s">
        <v>197</v>
      </c>
      <c r="AU300" s="195" t="s">
        <v>84</v>
      </c>
      <c r="AV300" s="13" t="s">
        <v>84</v>
      </c>
      <c r="AW300" s="13" t="s">
        <v>31</v>
      </c>
      <c r="AX300" s="13" t="s">
        <v>74</v>
      </c>
      <c r="AY300" s="195" t="s">
        <v>117</v>
      </c>
    </row>
    <row r="301" s="13" customFormat="1">
      <c r="A301" s="13"/>
      <c r="B301" s="193"/>
      <c r="C301" s="13"/>
      <c r="D301" s="194" t="s">
        <v>197</v>
      </c>
      <c r="E301" s="195" t="s">
        <v>1</v>
      </c>
      <c r="F301" s="196" t="s">
        <v>559</v>
      </c>
      <c r="G301" s="13"/>
      <c r="H301" s="197">
        <v>8</v>
      </c>
      <c r="I301" s="198"/>
      <c r="J301" s="13"/>
      <c r="K301" s="13"/>
      <c r="L301" s="193"/>
      <c r="M301" s="199"/>
      <c r="N301" s="200"/>
      <c r="O301" s="200"/>
      <c r="P301" s="200"/>
      <c r="Q301" s="200"/>
      <c r="R301" s="200"/>
      <c r="S301" s="200"/>
      <c r="T301" s="20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5" t="s">
        <v>197</v>
      </c>
      <c r="AU301" s="195" t="s">
        <v>84</v>
      </c>
      <c r="AV301" s="13" t="s">
        <v>84</v>
      </c>
      <c r="AW301" s="13" t="s">
        <v>31</v>
      </c>
      <c r="AX301" s="13" t="s">
        <v>74</v>
      </c>
      <c r="AY301" s="195" t="s">
        <v>117</v>
      </c>
    </row>
    <row r="302" s="13" customFormat="1">
      <c r="A302" s="13"/>
      <c r="B302" s="193"/>
      <c r="C302" s="13"/>
      <c r="D302" s="194" t="s">
        <v>197</v>
      </c>
      <c r="E302" s="195" t="s">
        <v>1</v>
      </c>
      <c r="F302" s="196" t="s">
        <v>560</v>
      </c>
      <c r="G302" s="13"/>
      <c r="H302" s="197">
        <v>1</v>
      </c>
      <c r="I302" s="198"/>
      <c r="J302" s="13"/>
      <c r="K302" s="13"/>
      <c r="L302" s="193"/>
      <c r="M302" s="199"/>
      <c r="N302" s="200"/>
      <c r="O302" s="200"/>
      <c r="P302" s="200"/>
      <c r="Q302" s="200"/>
      <c r="R302" s="200"/>
      <c r="S302" s="200"/>
      <c r="T302" s="20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5" t="s">
        <v>197</v>
      </c>
      <c r="AU302" s="195" t="s">
        <v>84</v>
      </c>
      <c r="AV302" s="13" t="s">
        <v>84</v>
      </c>
      <c r="AW302" s="13" t="s">
        <v>31</v>
      </c>
      <c r="AX302" s="13" t="s">
        <v>74</v>
      </c>
      <c r="AY302" s="195" t="s">
        <v>117</v>
      </c>
    </row>
    <row r="303" s="13" customFormat="1">
      <c r="A303" s="13"/>
      <c r="B303" s="193"/>
      <c r="C303" s="13"/>
      <c r="D303" s="194" t="s">
        <v>197</v>
      </c>
      <c r="E303" s="195" t="s">
        <v>1</v>
      </c>
      <c r="F303" s="196" t="s">
        <v>561</v>
      </c>
      <c r="G303" s="13"/>
      <c r="H303" s="197">
        <v>5</v>
      </c>
      <c r="I303" s="198"/>
      <c r="J303" s="13"/>
      <c r="K303" s="13"/>
      <c r="L303" s="193"/>
      <c r="M303" s="199"/>
      <c r="N303" s="200"/>
      <c r="O303" s="200"/>
      <c r="P303" s="200"/>
      <c r="Q303" s="200"/>
      <c r="R303" s="200"/>
      <c r="S303" s="200"/>
      <c r="T303" s="20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5" t="s">
        <v>197</v>
      </c>
      <c r="AU303" s="195" t="s">
        <v>84</v>
      </c>
      <c r="AV303" s="13" t="s">
        <v>84</v>
      </c>
      <c r="AW303" s="13" t="s">
        <v>31</v>
      </c>
      <c r="AX303" s="13" t="s">
        <v>74</v>
      </c>
      <c r="AY303" s="195" t="s">
        <v>117</v>
      </c>
    </row>
    <row r="304" s="13" customFormat="1">
      <c r="A304" s="13"/>
      <c r="B304" s="193"/>
      <c r="C304" s="13"/>
      <c r="D304" s="194" t="s">
        <v>197</v>
      </c>
      <c r="E304" s="195" t="s">
        <v>1</v>
      </c>
      <c r="F304" s="196" t="s">
        <v>562</v>
      </c>
      <c r="G304" s="13"/>
      <c r="H304" s="197">
        <v>8</v>
      </c>
      <c r="I304" s="198"/>
      <c r="J304" s="13"/>
      <c r="K304" s="13"/>
      <c r="L304" s="193"/>
      <c r="M304" s="199"/>
      <c r="N304" s="200"/>
      <c r="O304" s="200"/>
      <c r="P304" s="200"/>
      <c r="Q304" s="200"/>
      <c r="R304" s="200"/>
      <c r="S304" s="200"/>
      <c r="T304" s="20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5" t="s">
        <v>197</v>
      </c>
      <c r="AU304" s="195" t="s">
        <v>84</v>
      </c>
      <c r="AV304" s="13" t="s">
        <v>84</v>
      </c>
      <c r="AW304" s="13" t="s">
        <v>31</v>
      </c>
      <c r="AX304" s="13" t="s">
        <v>74</v>
      </c>
      <c r="AY304" s="195" t="s">
        <v>117</v>
      </c>
    </row>
    <row r="305" s="13" customFormat="1">
      <c r="A305" s="13"/>
      <c r="B305" s="193"/>
      <c r="C305" s="13"/>
      <c r="D305" s="194" t="s">
        <v>197</v>
      </c>
      <c r="E305" s="195" t="s">
        <v>1</v>
      </c>
      <c r="F305" s="196" t="s">
        <v>563</v>
      </c>
      <c r="G305" s="13"/>
      <c r="H305" s="197">
        <v>8</v>
      </c>
      <c r="I305" s="198"/>
      <c r="J305" s="13"/>
      <c r="K305" s="13"/>
      <c r="L305" s="193"/>
      <c r="M305" s="199"/>
      <c r="N305" s="200"/>
      <c r="O305" s="200"/>
      <c r="P305" s="200"/>
      <c r="Q305" s="200"/>
      <c r="R305" s="200"/>
      <c r="S305" s="200"/>
      <c r="T305" s="20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5" t="s">
        <v>197</v>
      </c>
      <c r="AU305" s="195" t="s">
        <v>84</v>
      </c>
      <c r="AV305" s="13" t="s">
        <v>84</v>
      </c>
      <c r="AW305" s="13" t="s">
        <v>31</v>
      </c>
      <c r="AX305" s="13" t="s">
        <v>74</v>
      </c>
      <c r="AY305" s="195" t="s">
        <v>117</v>
      </c>
    </row>
    <row r="306" s="15" customFormat="1">
      <c r="A306" s="15"/>
      <c r="B306" s="221"/>
      <c r="C306" s="15"/>
      <c r="D306" s="194" t="s">
        <v>197</v>
      </c>
      <c r="E306" s="222" t="s">
        <v>1</v>
      </c>
      <c r="F306" s="223" t="s">
        <v>318</v>
      </c>
      <c r="G306" s="15"/>
      <c r="H306" s="224">
        <v>34</v>
      </c>
      <c r="I306" s="225"/>
      <c r="J306" s="15"/>
      <c r="K306" s="15"/>
      <c r="L306" s="221"/>
      <c r="M306" s="226"/>
      <c r="N306" s="227"/>
      <c r="O306" s="227"/>
      <c r="P306" s="227"/>
      <c r="Q306" s="227"/>
      <c r="R306" s="227"/>
      <c r="S306" s="227"/>
      <c r="T306" s="228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22" t="s">
        <v>197</v>
      </c>
      <c r="AU306" s="222" t="s">
        <v>84</v>
      </c>
      <c r="AV306" s="15" t="s">
        <v>127</v>
      </c>
      <c r="AW306" s="15" t="s">
        <v>31</v>
      </c>
      <c r="AX306" s="15" t="s">
        <v>74</v>
      </c>
      <c r="AY306" s="222" t="s">
        <v>117</v>
      </c>
    </row>
    <row r="307" s="16" customFormat="1">
      <c r="A307" s="16"/>
      <c r="B307" s="233"/>
      <c r="C307" s="16"/>
      <c r="D307" s="194" t="s">
        <v>197</v>
      </c>
      <c r="E307" s="234" t="s">
        <v>1</v>
      </c>
      <c r="F307" s="235" t="s">
        <v>564</v>
      </c>
      <c r="G307" s="16"/>
      <c r="H307" s="234" t="s">
        <v>1</v>
      </c>
      <c r="I307" s="236"/>
      <c r="J307" s="16"/>
      <c r="K307" s="16"/>
      <c r="L307" s="233"/>
      <c r="M307" s="237"/>
      <c r="N307" s="238"/>
      <c r="O307" s="238"/>
      <c r="P307" s="238"/>
      <c r="Q307" s="238"/>
      <c r="R307" s="238"/>
      <c r="S307" s="238"/>
      <c r="T307" s="239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234" t="s">
        <v>197</v>
      </c>
      <c r="AU307" s="234" t="s">
        <v>84</v>
      </c>
      <c r="AV307" s="16" t="s">
        <v>82</v>
      </c>
      <c r="AW307" s="16" t="s">
        <v>31</v>
      </c>
      <c r="AX307" s="16" t="s">
        <v>74</v>
      </c>
      <c r="AY307" s="234" t="s">
        <v>117</v>
      </c>
    </row>
    <row r="308" s="13" customFormat="1">
      <c r="A308" s="13"/>
      <c r="B308" s="193"/>
      <c r="C308" s="13"/>
      <c r="D308" s="194" t="s">
        <v>197</v>
      </c>
      <c r="E308" s="195" t="s">
        <v>1</v>
      </c>
      <c r="F308" s="196" t="s">
        <v>565</v>
      </c>
      <c r="G308" s="13"/>
      <c r="H308" s="197">
        <v>1</v>
      </c>
      <c r="I308" s="198"/>
      <c r="J308" s="13"/>
      <c r="K308" s="13"/>
      <c r="L308" s="193"/>
      <c r="M308" s="199"/>
      <c r="N308" s="200"/>
      <c r="O308" s="200"/>
      <c r="P308" s="200"/>
      <c r="Q308" s="200"/>
      <c r="R308" s="200"/>
      <c r="S308" s="200"/>
      <c r="T308" s="20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5" t="s">
        <v>197</v>
      </c>
      <c r="AU308" s="195" t="s">
        <v>84</v>
      </c>
      <c r="AV308" s="13" t="s">
        <v>84</v>
      </c>
      <c r="AW308" s="13" t="s">
        <v>31</v>
      </c>
      <c r="AX308" s="13" t="s">
        <v>74</v>
      </c>
      <c r="AY308" s="195" t="s">
        <v>117</v>
      </c>
    </row>
    <row r="309" s="13" customFormat="1">
      <c r="A309" s="13"/>
      <c r="B309" s="193"/>
      <c r="C309" s="13"/>
      <c r="D309" s="194" t="s">
        <v>197</v>
      </c>
      <c r="E309" s="195" t="s">
        <v>1</v>
      </c>
      <c r="F309" s="196" t="s">
        <v>566</v>
      </c>
      <c r="G309" s="13"/>
      <c r="H309" s="197">
        <v>1</v>
      </c>
      <c r="I309" s="198"/>
      <c r="J309" s="13"/>
      <c r="K309" s="13"/>
      <c r="L309" s="193"/>
      <c r="M309" s="199"/>
      <c r="N309" s="200"/>
      <c r="O309" s="200"/>
      <c r="P309" s="200"/>
      <c r="Q309" s="200"/>
      <c r="R309" s="200"/>
      <c r="S309" s="200"/>
      <c r="T309" s="20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5" t="s">
        <v>197</v>
      </c>
      <c r="AU309" s="195" t="s">
        <v>84</v>
      </c>
      <c r="AV309" s="13" t="s">
        <v>84</v>
      </c>
      <c r="AW309" s="13" t="s">
        <v>31</v>
      </c>
      <c r="AX309" s="13" t="s">
        <v>74</v>
      </c>
      <c r="AY309" s="195" t="s">
        <v>117</v>
      </c>
    </row>
    <row r="310" s="13" customFormat="1">
      <c r="A310" s="13"/>
      <c r="B310" s="193"/>
      <c r="C310" s="13"/>
      <c r="D310" s="194" t="s">
        <v>197</v>
      </c>
      <c r="E310" s="195" t="s">
        <v>1</v>
      </c>
      <c r="F310" s="196" t="s">
        <v>567</v>
      </c>
      <c r="G310" s="13"/>
      <c r="H310" s="197">
        <v>1</v>
      </c>
      <c r="I310" s="198"/>
      <c r="J310" s="13"/>
      <c r="K310" s="13"/>
      <c r="L310" s="193"/>
      <c r="M310" s="199"/>
      <c r="N310" s="200"/>
      <c r="O310" s="200"/>
      <c r="P310" s="200"/>
      <c r="Q310" s="200"/>
      <c r="R310" s="200"/>
      <c r="S310" s="200"/>
      <c r="T310" s="20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5" t="s">
        <v>197</v>
      </c>
      <c r="AU310" s="195" t="s">
        <v>84</v>
      </c>
      <c r="AV310" s="13" t="s">
        <v>84</v>
      </c>
      <c r="AW310" s="13" t="s">
        <v>31</v>
      </c>
      <c r="AX310" s="13" t="s">
        <v>74</v>
      </c>
      <c r="AY310" s="195" t="s">
        <v>117</v>
      </c>
    </row>
    <row r="311" s="13" customFormat="1">
      <c r="A311" s="13"/>
      <c r="B311" s="193"/>
      <c r="C311" s="13"/>
      <c r="D311" s="194" t="s">
        <v>197</v>
      </c>
      <c r="E311" s="195" t="s">
        <v>1</v>
      </c>
      <c r="F311" s="196" t="s">
        <v>568</v>
      </c>
      <c r="G311" s="13"/>
      <c r="H311" s="197">
        <v>1</v>
      </c>
      <c r="I311" s="198"/>
      <c r="J311" s="13"/>
      <c r="K311" s="13"/>
      <c r="L311" s="193"/>
      <c r="M311" s="199"/>
      <c r="N311" s="200"/>
      <c r="O311" s="200"/>
      <c r="P311" s="200"/>
      <c r="Q311" s="200"/>
      <c r="R311" s="200"/>
      <c r="S311" s="200"/>
      <c r="T311" s="20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5" t="s">
        <v>197</v>
      </c>
      <c r="AU311" s="195" t="s">
        <v>84</v>
      </c>
      <c r="AV311" s="13" t="s">
        <v>84</v>
      </c>
      <c r="AW311" s="13" t="s">
        <v>31</v>
      </c>
      <c r="AX311" s="13" t="s">
        <v>74</v>
      </c>
      <c r="AY311" s="195" t="s">
        <v>117</v>
      </c>
    </row>
    <row r="312" s="15" customFormat="1">
      <c r="A312" s="15"/>
      <c r="B312" s="221"/>
      <c r="C312" s="15"/>
      <c r="D312" s="194" t="s">
        <v>197</v>
      </c>
      <c r="E312" s="222" t="s">
        <v>1</v>
      </c>
      <c r="F312" s="223" t="s">
        <v>318</v>
      </c>
      <c r="G312" s="15"/>
      <c r="H312" s="224">
        <v>4</v>
      </c>
      <c r="I312" s="225"/>
      <c r="J312" s="15"/>
      <c r="K312" s="15"/>
      <c r="L312" s="221"/>
      <c r="M312" s="226"/>
      <c r="N312" s="227"/>
      <c r="O312" s="227"/>
      <c r="P312" s="227"/>
      <c r="Q312" s="227"/>
      <c r="R312" s="227"/>
      <c r="S312" s="227"/>
      <c r="T312" s="228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22" t="s">
        <v>197</v>
      </c>
      <c r="AU312" s="222" t="s">
        <v>84</v>
      </c>
      <c r="AV312" s="15" t="s">
        <v>127</v>
      </c>
      <c r="AW312" s="15" t="s">
        <v>31</v>
      </c>
      <c r="AX312" s="15" t="s">
        <v>74</v>
      </c>
      <c r="AY312" s="222" t="s">
        <v>117</v>
      </c>
    </row>
    <row r="313" s="14" customFormat="1">
      <c r="A313" s="14"/>
      <c r="B313" s="202"/>
      <c r="C313" s="14"/>
      <c r="D313" s="194" t="s">
        <v>197</v>
      </c>
      <c r="E313" s="203" t="s">
        <v>1</v>
      </c>
      <c r="F313" s="204" t="s">
        <v>216</v>
      </c>
      <c r="G313" s="14"/>
      <c r="H313" s="205">
        <v>38</v>
      </c>
      <c r="I313" s="206"/>
      <c r="J313" s="14"/>
      <c r="K313" s="14"/>
      <c r="L313" s="202"/>
      <c r="M313" s="207"/>
      <c r="N313" s="208"/>
      <c r="O313" s="208"/>
      <c r="P313" s="208"/>
      <c r="Q313" s="208"/>
      <c r="R313" s="208"/>
      <c r="S313" s="208"/>
      <c r="T313" s="20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03" t="s">
        <v>197</v>
      </c>
      <c r="AU313" s="203" t="s">
        <v>84</v>
      </c>
      <c r="AV313" s="14" t="s">
        <v>122</v>
      </c>
      <c r="AW313" s="14" t="s">
        <v>31</v>
      </c>
      <c r="AX313" s="14" t="s">
        <v>82</v>
      </c>
      <c r="AY313" s="203" t="s">
        <v>117</v>
      </c>
    </row>
    <row r="314" s="2" customFormat="1" ht="24.15" customHeight="1">
      <c r="A314" s="38"/>
      <c r="B314" s="166"/>
      <c r="C314" s="210" t="s">
        <v>569</v>
      </c>
      <c r="D314" s="210" t="s">
        <v>284</v>
      </c>
      <c r="E314" s="211" t="s">
        <v>570</v>
      </c>
      <c r="F314" s="212" t="s">
        <v>571</v>
      </c>
      <c r="G314" s="213" t="s">
        <v>201</v>
      </c>
      <c r="H314" s="214">
        <v>8</v>
      </c>
      <c r="I314" s="215"/>
      <c r="J314" s="216">
        <f>ROUND(I314*H314,2)</f>
        <v>0</v>
      </c>
      <c r="K314" s="217"/>
      <c r="L314" s="218"/>
      <c r="M314" s="219" t="s">
        <v>1</v>
      </c>
      <c r="N314" s="220" t="s">
        <v>39</v>
      </c>
      <c r="O314" s="77"/>
      <c r="P314" s="177">
        <f>O314*H314</f>
        <v>0</v>
      </c>
      <c r="Q314" s="177">
        <v>0.0025999999999999999</v>
      </c>
      <c r="R314" s="177">
        <f>Q314*H314</f>
        <v>0.020799999999999999</v>
      </c>
      <c r="S314" s="177">
        <v>0</v>
      </c>
      <c r="T314" s="17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179" t="s">
        <v>231</v>
      </c>
      <c r="AT314" s="179" t="s">
        <v>284</v>
      </c>
      <c r="AU314" s="179" t="s">
        <v>84</v>
      </c>
      <c r="AY314" s="19" t="s">
        <v>117</v>
      </c>
      <c r="BE314" s="180">
        <f>IF(N314="základní",J314,0)</f>
        <v>0</v>
      </c>
      <c r="BF314" s="180">
        <f>IF(N314="snížená",J314,0)</f>
        <v>0</v>
      </c>
      <c r="BG314" s="180">
        <f>IF(N314="zákl. přenesená",J314,0)</f>
        <v>0</v>
      </c>
      <c r="BH314" s="180">
        <f>IF(N314="sníž. přenesená",J314,0)</f>
        <v>0</v>
      </c>
      <c r="BI314" s="180">
        <f>IF(N314="nulová",J314,0)</f>
        <v>0</v>
      </c>
      <c r="BJ314" s="19" t="s">
        <v>82</v>
      </c>
      <c r="BK314" s="180">
        <f>ROUND(I314*H314,2)</f>
        <v>0</v>
      </c>
      <c r="BL314" s="19" t="s">
        <v>122</v>
      </c>
      <c r="BM314" s="179" t="s">
        <v>572</v>
      </c>
    </row>
    <row r="315" s="2" customFormat="1" ht="21.75" customHeight="1">
      <c r="A315" s="38"/>
      <c r="B315" s="166"/>
      <c r="C315" s="210" t="s">
        <v>573</v>
      </c>
      <c r="D315" s="210" t="s">
        <v>284</v>
      </c>
      <c r="E315" s="211" t="s">
        <v>574</v>
      </c>
      <c r="F315" s="212" t="s">
        <v>575</v>
      </c>
      <c r="G315" s="213" t="s">
        <v>201</v>
      </c>
      <c r="H315" s="214">
        <v>8</v>
      </c>
      <c r="I315" s="215"/>
      <c r="J315" s="216">
        <f>ROUND(I315*H315,2)</f>
        <v>0</v>
      </c>
      <c r="K315" s="217"/>
      <c r="L315" s="218"/>
      <c r="M315" s="219" t="s">
        <v>1</v>
      </c>
      <c r="N315" s="220" t="s">
        <v>39</v>
      </c>
      <c r="O315" s="77"/>
      <c r="P315" s="177">
        <f>O315*H315</f>
        <v>0</v>
      </c>
      <c r="Q315" s="177">
        <v>0.00089999999999999998</v>
      </c>
      <c r="R315" s="177">
        <f>Q315*H315</f>
        <v>0.0071999999999999998</v>
      </c>
      <c r="S315" s="177">
        <v>0</v>
      </c>
      <c r="T315" s="17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79" t="s">
        <v>231</v>
      </c>
      <c r="AT315" s="179" t="s">
        <v>284</v>
      </c>
      <c r="AU315" s="179" t="s">
        <v>84</v>
      </c>
      <c r="AY315" s="19" t="s">
        <v>117</v>
      </c>
      <c r="BE315" s="180">
        <f>IF(N315="základní",J315,0)</f>
        <v>0</v>
      </c>
      <c r="BF315" s="180">
        <f>IF(N315="snížená",J315,0)</f>
        <v>0</v>
      </c>
      <c r="BG315" s="180">
        <f>IF(N315="zákl. přenesená",J315,0)</f>
        <v>0</v>
      </c>
      <c r="BH315" s="180">
        <f>IF(N315="sníž. přenesená",J315,0)</f>
        <v>0</v>
      </c>
      <c r="BI315" s="180">
        <f>IF(N315="nulová",J315,0)</f>
        <v>0</v>
      </c>
      <c r="BJ315" s="19" t="s">
        <v>82</v>
      </c>
      <c r="BK315" s="180">
        <f>ROUND(I315*H315,2)</f>
        <v>0</v>
      </c>
      <c r="BL315" s="19" t="s">
        <v>122</v>
      </c>
      <c r="BM315" s="179" t="s">
        <v>576</v>
      </c>
    </row>
    <row r="316" s="2" customFormat="1" ht="21.75" customHeight="1">
      <c r="A316" s="38"/>
      <c r="B316" s="166"/>
      <c r="C316" s="210" t="s">
        <v>577</v>
      </c>
      <c r="D316" s="210" t="s">
        <v>284</v>
      </c>
      <c r="E316" s="211" t="s">
        <v>578</v>
      </c>
      <c r="F316" s="212" t="s">
        <v>579</v>
      </c>
      <c r="G316" s="213" t="s">
        <v>201</v>
      </c>
      <c r="H316" s="214">
        <v>4</v>
      </c>
      <c r="I316" s="215"/>
      <c r="J316" s="216">
        <f>ROUND(I316*H316,2)</f>
        <v>0</v>
      </c>
      <c r="K316" s="217"/>
      <c r="L316" s="218"/>
      <c r="M316" s="219" t="s">
        <v>1</v>
      </c>
      <c r="N316" s="220" t="s">
        <v>39</v>
      </c>
      <c r="O316" s="77"/>
      <c r="P316" s="177">
        <f>O316*H316</f>
        <v>0</v>
      </c>
      <c r="Q316" s="177">
        <v>0.010999999999999999</v>
      </c>
      <c r="R316" s="177">
        <f>Q316*H316</f>
        <v>0.043999999999999997</v>
      </c>
      <c r="S316" s="177">
        <v>0</v>
      </c>
      <c r="T316" s="17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79" t="s">
        <v>231</v>
      </c>
      <c r="AT316" s="179" t="s">
        <v>284</v>
      </c>
      <c r="AU316" s="179" t="s">
        <v>84</v>
      </c>
      <c r="AY316" s="19" t="s">
        <v>117</v>
      </c>
      <c r="BE316" s="180">
        <f>IF(N316="základní",J316,0)</f>
        <v>0</v>
      </c>
      <c r="BF316" s="180">
        <f>IF(N316="snížená",J316,0)</f>
        <v>0</v>
      </c>
      <c r="BG316" s="180">
        <f>IF(N316="zákl. přenesená",J316,0)</f>
        <v>0</v>
      </c>
      <c r="BH316" s="180">
        <f>IF(N316="sníž. přenesená",J316,0)</f>
        <v>0</v>
      </c>
      <c r="BI316" s="180">
        <f>IF(N316="nulová",J316,0)</f>
        <v>0</v>
      </c>
      <c r="BJ316" s="19" t="s">
        <v>82</v>
      </c>
      <c r="BK316" s="180">
        <f>ROUND(I316*H316,2)</f>
        <v>0</v>
      </c>
      <c r="BL316" s="19" t="s">
        <v>122</v>
      </c>
      <c r="BM316" s="179" t="s">
        <v>580</v>
      </c>
    </row>
    <row r="317" s="2" customFormat="1" ht="24.15" customHeight="1">
      <c r="A317" s="38"/>
      <c r="B317" s="166"/>
      <c r="C317" s="210" t="s">
        <v>581</v>
      </c>
      <c r="D317" s="210" t="s">
        <v>284</v>
      </c>
      <c r="E317" s="211" t="s">
        <v>582</v>
      </c>
      <c r="F317" s="212" t="s">
        <v>583</v>
      </c>
      <c r="G317" s="213" t="s">
        <v>201</v>
      </c>
      <c r="H317" s="214">
        <v>14</v>
      </c>
      <c r="I317" s="215"/>
      <c r="J317" s="216">
        <f>ROUND(I317*H317,2)</f>
        <v>0</v>
      </c>
      <c r="K317" s="217"/>
      <c r="L317" s="218"/>
      <c r="M317" s="219" t="s">
        <v>1</v>
      </c>
      <c r="N317" s="220" t="s">
        <v>39</v>
      </c>
      <c r="O317" s="77"/>
      <c r="P317" s="177">
        <f>O317*H317</f>
        <v>0</v>
      </c>
      <c r="Q317" s="177">
        <v>0.0035000000000000001</v>
      </c>
      <c r="R317" s="177">
        <f>Q317*H317</f>
        <v>0.049000000000000002</v>
      </c>
      <c r="S317" s="177">
        <v>0</v>
      </c>
      <c r="T317" s="17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179" t="s">
        <v>231</v>
      </c>
      <c r="AT317" s="179" t="s">
        <v>284</v>
      </c>
      <c r="AU317" s="179" t="s">
        <v>84</v>
      </c>
      <c r="AY317" s="19" t="s">
        <v>117</v>
      </c>
      <c r="BE317" s="180">
        <f>IF(N317="základní",J317,0)</f>
        <v>0</v>
      </c>
      <c r="BF317" s="180">
        <f>IF(N317="snížená",J317,0)</f>
        <v>0</v>
      </c>
      <c r="BG317" s="180">
        <f>IF(N317="zákl. přenesená",J317,0)</f>
        <v>0</v>
      </c>
      <c r="BH317" s="180">
        <f>IF(N317="sníž. přenesená",J317,0)</f>
        <v>0</v>
      </c>
      <c r="BI317" s="180">
        <f>IF(N317="nulová",J317,0)</f>
        <v>0</v>
      </c>
      <c r="BJ317" s="19" t="s">
        <v>82</v>
      </c>
      <c r="BK317" s="180">
        <f>ROUND(I317*H317,2)</f>
        <v>0</v>
      </c>
      <c r="BL317" s="19" t="s">
        <v>122</v>
      </c>
      <c r="BM317" s="179" t="s">
        <v>584</v>
      </c>
    </row>
    <row r="318" s="2" customFormat="1" ht="24.15" customHeight="1">
      <c r="A318" s="38"/>
      <c r="B318" s="166"/>
      <c r="C318" s="167" t="s">
        <v>585</v>
      </c>
      <c r="D318" s="167" t="s">
        <v>118</v>
      </c>
      <c r="E318" s="168" t="s">
        <v>586</v>
      </c>
      <c r="F318" s="169" t="s">
        <v>587</v>
      </c>
      <c r="G318" s="170" t="s">
        <v>201</v>
      </c>
      <c r="H318" s="171">
        <v>22</v>
      </c>
      <c r="I318" s="172"/>
      <c r="J318" s="173">
        <f>ROUND(I318*H318,2)</f>
        <v>0</v>
      </c>
      <c r="K318" s="174"/>
      <c r="L318" s="39"/>
      <c r="M318" s="175" t="s">
        <v>1</v>
      </c>
      <c r="N318" s="176" t="s">
        <v>39</v>
      </c>
      <c r="O318" s="77"/>
      <c r="P318" s="177">
        <f>O318*H318</f>
        <v>0</v>
      </c>
      <c r="Q318" s="177">
        <v>0.10940999999999999</v>
      </c>
      <c r="R318" s="177">
        <f>Q318*H318</f>
        <v>2.4070199999999997</v>
      </c>
      <c r="S318" s="177">
        <v>0</v>
      </c>
      <c r="T318" s="17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179" t="s">
        <v>122</v>
      </c>
      <c r="AT318" s="179" t="s">
        <v>118</v>
      </c>
      <c r="AU318" s="179" t="s">
        <v>84</v>
      </c>
      <c r="AY318" s="19" t="s">
        <v>117</v>
      </c>
      <c r="BE318" s="180">
        <f>IF(N318="základní",J318,0)</f>
        <v>0</v>
      </c>
      <c r="BF318" s="180">
        <f>IF(N318="snížená",J318,0)</f>
        <v>0</v>
      </c>
      <c r="BG318" s="180">
        <f>IF(N318="zákl. přenesená",J318,0)</f>
        <v>0</v>
      </c>
      <c r="BH318" s="180">
        <f>IF(N318="sníž. přenesená",J318,0)</f>
        <v>0</v>
      </c>
      <c r="BI318" s="180">
        <f>IF(N318="nulová",J318,0)</f>
        <v>0</v>
      </c>
      <c r="BJ318" s="19" t="s">
        <v>82</v>
      </c>
      <c r="BK318" s="180">
        <f>ROUND(I318*H318,2)</f>
        <v>0</v>
      </c>
      <c r="BL318" s="19" t="s">
        <v>122</v>
      </c>
      <c r="BM318" s="179" t="s">
        <v>588</v>
      </c>
    </row>
    <row r="319" s="2" customFormat="1" ht="21.75" customHeight="1">
      <c r="A319" s="38"/>
      <c r="B319" s="166"/>
      <c r="C319" s="210" t="s">
        <v>589</v>
      </c>
      <c r="D319" s="210" t="s">
        <v>284</v>
      </c>
      <c r="E319" s="211" t="s">
        <v>590</v>
      </c>
      <c r="F319" s="212" t="s">
        <v>591</v>
      </c>
      <c r="G319" s="213" t="s">
        <v>201</v>
      </c>
      <c r="H319" s="214">
        <v>22</v>
      </c>
      <c r="I319" s="215"/>
      <c r="J319" s="216">
        <f>ROUND(I319*H319,2)</f>
        <v>0</v>
      </c>
      <c r="K319" s="217"/>
      <c r="L319" s="218"/>
      <c r="M319" s="219" t="s">
        <v>1</v>
      </c>
      <c r="N319" s="220" t="s">
        <v>39</v>
      </c>
      <c r="O319" s="77"/>
      <c r="P319" s="177">
        <f>O319*H319</f>
        <v>0</v>
      </c>
      <c r="Q319" s="177">
        <v>0.0064999999999999997</v>
      </c>
      <c r="R319" s="177">
        <f>Q319*H319</f>
        <v>0.14299999999999999</v>
      </c>
      <c r="S319" s="177">
        <v>0</v>
      </c>
      <c r="T319" s="17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79" t="s">
        <v>231</v>
      </c>
      <c r="AT319" s="179" t="s">
        <v>284</v>
      </c>
      <c r="AU319" s="179" t="s">
        <v>84</v>
      </c>
      <c r="AY319" s="19" t="s">
        <v>117</v>
      </c>
      <c r="BE319" s="180">
        <f>IF(N319="základní",J319,0)</f>
        <v>0</v>
      </c>
      <c r="BF319" s="180">
        <f>IF(N319="snížená",J319,0)</f>
        <v>0</v>
      </c>
      <c r="BG319" s="180">
        <f>IF(N319="zákl. přenesená",J319,0)</f>
        <v>0</v>
      </c>
      <c r="BH319" s="180">
        <f>IF(N319="sníž. přenesená",J319,0)</f>
        <v>0</v>
      </c>
      <c r="BI319" s="180">
        <f>IF(N319="nulová",J319,0)</f>
        <v>0</v>
      </c>
      <c r="BJ319" s="19" t="s">
        <v>82</v>
      </c>
      <c r="BK319" s="180">
        <f>ROUND(I319*H319,2)</f>
        <v>0</v>
      </c>
      <c r="BL319" s="19" t="s">
        <v>122</v>
      </c>
      <c r="BM319" s="179" t="s">
        <v>592</v>
      </c>
    </row>
    <row r="320" s="2" customFormat="1" ht="24.15" customHeight="1">
      <c r="A320" s="38"/>
      <c r="B320" s="166"/>
      <c r="C320" s="167" t="s">
        <v>593</v>
      </c>
      <c r="D320" s="167" t="s">
        <v>118</v>
      </c>
      <c r="E320" s="168" t="s">
        <v>594</v>
      </c>
      <c r="F320" s="169" t="s">
        <v>595</v>
      </c>
      <c r="G320" s="170" t="s">
        <v>226</v>
      </c>
      <c r="H320" s="171">
        <v>571.70000000000005</v>
      </c>
      <c r="I320" s="172"/>
      <c r="J320" s="173">
        <f>ROUND(I320*H320,2)</f>
        <v>0</v>
      </c>
      <c r="K320" s="174"/>
      <c r="L320" s="39"/>
      <c r="M320" s="175" t="s">
        <v>1</v>
      </c>
      <c r="N320" s="176" t="s">
        <v>39</v>
      </c>
      <c r="O320" s="77"/>
      <c r="P320" s="177">
        <f>O320*H320</f>
        <v>0</v>
      </c>
      <c r="Q320" s="177">
        <v>0.00033</v>
      </c>
      <c r="R320" s="177">
        <f>Q320*H320</f>
        <v>0.18866100000000002</v>
      </c>
      <c r="S320" s="177">
        <v>0</v>
      </c>
      <c r="T320" s="17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179" t="s">
        <v>122</v>
      </c>
      <c r="AT320" s="179" t="s">
        <v>118</v>
      </c>
      <c r="AU320" s="179" t="s">
        <v>84</v>
      </c>
      <c r="AY320" s="19" t="s">
        <v>117</v>
      </c>
      <c r="BE320" s="180">
        <f>IF(N320="základní",J320,0)</f>
        <v>0</v>
      </c>
      <c r="BF320" s="180">
        <f>IF(N320="snížená",J320,0)</f>
        <v>0</v>
      </c>
      <c r="BG320" s="180">
        <f>IF(N320="zákl. přenesená",J320,0)</f>
        <v>0</v>
      </c>
      <c r="BH320" s="180">
        <f>IF(N320="sníž. přenesená",J320,0)</f>
        <v>0</v>
      </c>
      <c r="BI320" s="180">
        <f>IF(N320="nulová",J320,0)</f>
        <v>0</v>
      </c>
      <c r="BJ320" s="19" t="s">
        <v>82</v>
      </c>
      <c r="BK320" s="180">
        <f>ROUND(I320*H320,2)</f>
        <v>0</v>
      </c>
      <c r="BL320" s="19" t="s">
        <v>122</v>
      </c>
      <c r="BM320" s="179" t="s">
        <v>596</v>
      </c>
    </row>
    <row r="321" s="13" customFormat="1">
      <c r="A321" s="13"/>
      <c r="B321" s="193"/>
      <c r="C321" s="13"/>
      <c r="D321" s="194" t="s">
        <v>197</v>
      </c>
      <c r="E321" s="195" t="s">
        <v>1</v>
      </c>
      <c r="F321" s="196" t="s">
        <v>597</v>
      </c>
      <c r="G321" s="13"/>
      <c r="H321" s="197">
        <v>192.69999999999999</v>
      </c>
      <c r="I321" s="198"/>
      <c r="J321" s="13"/>
      <c r="K321" s="13"/>
      <c r="L321" s="193"/>
      <c r="M321" s="199"/>
      <c r="N321" s="200"/>
      <c r="O321" s="200"/>
      <c r="P321" s="200"/>
      <c r="Q321" s="200"/>
      <c r="R321" s="200"/>
      <c r="S321" s="200"/>
      <c r="T321" s="20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95" t="s">
        <v>197</v>
      </c>
      <c r="AU321" s="195" t="s">
        <v>84</v>
      </c>
      <c r="AV321" s="13" t="s">
        <v>84</v>
      </c>
      <c r="AW321" s="13" t="s">
        <v>31</v>
      </c>
      <c r="AX321" s="13" t="s">
        <v>74</v>
      </c>
      <c r="AY321" s="195" t="s">
        <v>117</v>
      </c>
    </row>
    <row r="322" s="13" customFormat="1">
      <c r="A322" s="13"/>
      <c r="B322" s="193"/>
      <c r="C322" s="13"/>
      <c r="D322" s="194" t="s">
        <v>197</v>
      </c>
      <c r="E322" s="195" t="s">
        <v>1</v>
      </c>
      <c r="F322" s="196" t="s">
        <v>598</v>
      </c>
      <c r="G322" s="13"/>
      <c r="H322" s="197">
        <v>375</v>
      </c>
      <c r="I322" s="198"/>
      <c r="J322" s="13"/>
      <c r="K322" s="13"/>
      <c r="L322" s="193"/>
      <c r="M322" s="199"/>
      <c r="N322" s="200"/>
      <c r="O322" s="200"/>
      <c r="P322" s="200"/>
      <c r="Q322" s="200"/>
      <c r="R322" s="200"/>
      <c r="S322" s="200"/>
      <c r="T322" s="20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5" t="s">
        <v>197</v>
      </c>
      <c r="AU322" s="195" t="s">
        <v>84</v>
      </c>
      <c r="AV322" s="13" t="s">
        <v>84</v>
      </c>
      <c r="AW322" s="13" t="s">
        <v>31</v>
      </c>
      <c r="AX322" s="13" t="s">
        <v>74</v>
      </c>
      <c r="AY322" s="195" t="s">
        <v>117</v>
      </c>
    </row>
    <row r="323" s="13" customFormat="1">
      <c r="A323" s="13"/>
      <c r="B323" s="193"/>
      <c r="C323" s="13"/>
      <c r="D323" s="194" t="s">
        <v>197</v>
      </c>
      <c r="E323" s="195" t="s">
        <v>1</v>
      </c>
      <c r="F323" s="196" t="s">
        <v>599</v>
      </c>
      <c r="G323" s="13"/>
      <c r="H323" s="197">
        <v>4</v>
      </c>
      <c r="I323" s="198"/>
      <c r="J323" s="13"/>
      <c r="K323" s="13"/>
      <c r="L323" s="193"/>
      <c r="M323" s="199"/>
      <c r="N323" s="200"/>
      <c r="O323" s="200"/>
      <c r="P323" s="200"/>
      <c r="Q323" s="200"/>
      <c r="R323" s="200"/>
      <c r="S323" s="200"/>
      <c r="T323" s="20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5" t="s">
        <v>197</v>
      </c>
      <c r="AU323" s="195" t="s">
        <v>84</v>
      </c>
      <c r="AV323" s="13" t="s">
        <v>84</v>
      </c>
      <c r="AW323" s="13" t="s">
        <v>31</v>
      </c>
      <c r="AX323" s="13" t="s">
        <v>74</v>
      </c>
      <c r="AY323" s="195" t="s">
        <v>117</v>
      </c>
    </row>
    <row r="324" s="14" customFormat="1">
      <c r="A324" s="14"/>
      <c r="B324" s="202"/>
      <c r="C324" s="14"/>
      <c r="D324" s="194" t="s">
        <v>197</v>
      </c>
      <c r="E324" s="203" t="s">
        <v>1</v>
      </c>
      <c r="F324" s="204" t="s">
        <v>216</v>
      </c>
      <c r="G324" s="14"/>
      <c r="H324" s="205">
        <v>571.70000000000005</v>
      </c>
      <c r="I324" s="206"/>
      <c r="J324" s="14"/>
      <c r="K324" s="14"/>
      <c r="L324" s="202"/>
      <c r="M324" s="207"/>
      <c r="N324" s="208"/>
      <c r="O324" s="208"/>
      <c r="P324" s="208"/>
      <c r="Q324" s="208"/>
      <c r="R324" s="208"/>
      <c r="S324" s="208"/>
      <c r="T324" s="20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03" t="s">
        <v>197</v>
      </c>
      <c r="AU324" s="203" t="s">
        <v>84</v>
      </c>
      <c r="AV324" s="14" t="s">
        <v>122</v>
      </c>
      <c r="AW324" s="14" t="s">
        <v>31</v>
      </c>
      <c r="AX324" s="14" t="s">
        <v>82</v>
      </c>
      <c r="AY324" s="203" t="s">
        <v>117</v>
      </c>
    </row>
    <row r="325" s="2" customFormat="1" ht="24.15" customHeight="1">
      <c r="A325" s="38"/>
      <c r="B325" s="166"/>
      <c r="C325" s="167" t="s">
        <v>600</v>
      </c>
      <c r="D325" s="167" t="s">
        <v>118</v>
      </c>
      <c r="E325" s="168" t="s">
        <v>601</v>
      </c>
      <c r="F325" s="169" t="s">
        <v>602</v>
      </c>
      <c r="G325" s="170" t="s">
        <v>226</v>
      </c>
      <c r="H325" s="171">
        <v>188</v>
      </c>
      <c r="I325" s="172"/>
      <c r="J325" s="173">
        <f>ROUND(I325*H325,2)</f>
        <v>0</v>
      </c>
      <c r="K325" s="174"/>
      <c r="L325" s="39"/>
      <c r="M325" s="175" t="s">
        <v>1</v>
      </c>
      <c r="N325" s="176" t="s">
        <v>39</v>
      </c>
      <c r="O325" s="77"/>
      <c r="P325" s="177">
        <f>O325*H325</f>
        <v>0</v>
      </c>
      <c r="Q325" s="177">
        <v>0.00033</v>
      </c>
      <c r="R325" s="177">
        <f>Q325*H325</f>
        <v>0.062039999999999998</v>
      </c>
      <c r="S325" s="177">
        <v>0</v>
      </c>
      <c r="T325" s="17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79" t="s">
        <v>122</v>
      </c>
      <c r="AT325" s="179" t="s">
        <v>118</v>
      </c>
      <c r="AU325" s="179" t="s">
        <v>84</v>
      </c>
      <c r="AY325" s="19" t="s">
        <v>117</v>
      </c>
      <c r="BE325" s="180">
        <f>IF(N325="základní",J325,0)</f>
        <v>0</v>
      </c>
      <c r="BF325" s="180">
        <f>IF(N325="snížená",J325,0)</f>
        <v>0</v>
      </c>
      <c r="BG325" s="180">
        <f>IF(N325="zákl. přenesená",J325,0)</f>
        <v>0</v>
      </c>
      <c r="BH325" s="180">
        <f>IF(N325="sníž. přenesená",J325,0)</f>
        <v>0</v>
      </c>
      <c r="BI325" s="180">
        <f>IF(N325="nulová",J325,0)</f>
        <v>0</v>
      </c>
      <c r="BJ325" s="19" t="s">
        <v>82</v>
      </c>
      <c r="BK325" s="180">
        <f>ROUND(I325*H325,2)</f>
        <v>0</v>
      </c>
      <c r="BL325" s="19" t="s">
        <v>122</v>
      </c>
      <c r="BM325" s="179" t="s">
        <v>603</v>
      </c>
    </row>
    <row r="326" s="13" customFormat="1">
      <c r="A326" s="13"/>
      <c r="B326" s="193"/>
      <c r="C326" s="13"/>
      <c r="D326" s="194" t="s">
        <v>197</v>
      </c>
      <c r="E326" s="195" t="s">
        <v>1</v>
      </c>
      <c r="F326" s="196" t="s">
        <v>604</v>
      </c>
      <c r="G326" s="13"/>
      <c r="H326" s="197">
        <v>162.80000000000001</v>
      </c>
      <c r="I326" s="198"/>
      <c r="J326" s="13"/>
      <c r="K326" s="13"/>
      <c r="L326" s="193"/>
      <c r="M326" s="199"/>
      <c r="N326" s="200"/>
      <c r="O326" s="200"/>
      <c r="P326" s="200"/>
      <c r="Q326" s="200"/>
      <c r="R326" s="200"/>
      <c r="S326" s="200"/>
      <c r="T326" s="20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5" t="s">
        <v>197</v>
      </c>
      <c r="AU326" s="195" t="s">
        <v>84</v>
      </c>
      <c r="AV326" s="13" t="s">
        <v>84</v>
      </c>
      <c r="AW326" s="13" t="s">
        <v>31</v>
      </c>
      <c r="AX326" s="13" t="s">
        <v>74</v>
      </c>
      <c r="AY326" s="195" t="s">
        <v>117</v>
      </c>
    </row>
    <row r="327" s="13" customFormat="1">
      <c r="A327" s="13"/>
      <c r="B327" s="193"/>
      <c r="C327" s="13"/>
      <c r="D327" s="194" t="s">
        <v>197</v>
      </c>
      <c r="E327" s="195" t="s">
        <v>1</v>
      </c>
      <c r="F327" s="196" t="s">
        <v>605</v>
      </c>
      <c r="G327" s="13"/>
      <c r="H327" s="197">
        <v>25.199999999999999</v>
      </c>
      <c r="I327" s="198"/>
      <c r="J327" s="13"/>
      <c r="K327" s="13"/>
      <c r="L327" s="193"/>
      <c r="M327" s="199"/>
      <c r="N327" s="200"/>
      <c r="O327" s="200"/>
      <c r="P327" s="200"/>
      <c r="Q327" s="200"/>
      <c r="R327" s="200"/>
      <c r="S327" s="200"/>
      <c r="T327" s="20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5" t="s">
        <v>197</v>
      </c>
      <c r="AU327" s="195" t="s">
        <v>84</v>
      </c>
      <c r="AV327" s="13" t="s">
        <v>84</v>
      </c>
      <c r="AW327" s="13" t="s">
        <v>31</v>
      </c>
      <c r="AX327" s="13" t="s">
        <v>74</v>
      </c>
      <c r="AY327" s="195" t="s">
        <v>117</v>
      </c>
    </row>
    <row r="328" s="14" customFormat="1">
      <c r="A328" s="14"/>
      <c r="B328" s="202"/>
      <c r="C328" s="14"/>
      <c r="D328" s="194" t="s">
        <v>197</v>
      </c>
      <c r="E328" s="203" t="s">
        <v>1</v>
      </c>
      <c r="F328" s="204" t="s">
        <v>216</v>
      </c>
      <c r="G328" s="14"/>
      <c r="H328" s="205">
        <v>188</v>
      </c>
      <c r="I328" s="206"/>
      <c r="J328" s="14"/>
      <c r="K328" s="14"/>
      <c r="L328" s="202"/>
      <c r="M328" s="207"/>
      <c r="N328" s="208"/>
      <c r="O328" s="208"/>
      <c r="P328" s="208"/>
      <c r="Q328" s="208"/>
      <c r="R328" s="208"/>
      <c r="S328" s="208"/>
      <c r="T328" s="20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03" t="s">
        <v>197</v>
      </c>
      <c r="AU328" s="203" t="s">
        <v>84</v>
      </c>
      <c r="AV328" s="14" t="s">
        <v>122</v>
      </c>
      <c r="AW328" s="14" t="s">
        <v>31</v>
      </c>
      <c r="AX328" s="14" t="s">
        <v>82</v>
      </c>
      <c r="AY328" s="203" t="s">
        <v>117</v>
      </c>
    </row>
    <row r="329" s="2" customFormat="1" ht="24.15" customHeight="1">
      <c r="A329" s="38"/>
      <c r="B329" s="166"/>
      <c r="C329" s="167" t="s">
        <v>606</v>
      </c>
      <c r="D329" s="167" t="s">
        <v>118</v>
      </c>
      <c r="E329" s="168" t="s">
        <v>607</v>
      </c>
      <c r="F329" s="169" t="s">
        <v>608</v>
      </c>
      <c r="G329" s="170" t="s">
        <v>226</v>
      </c>
      <c r="H329" s="171">
        <v>29.375</v>
      </c>
      <c r="I329" s="172"/>
      <c r="J329" s="173">
        <f>ROUND(I329*H329,2)</f>
        <v>0</v>
      </c>
      <c r="K329" s="174"/>
      <c r="L329" s="39"/>
      <c r="M329" s="175" t="s">
        <v>1</v>
      </c>
      <c r="N329" s="176" t="s">
        <v>39</v>
      </c>
      <c r="O329" s="77"/>
      <c r="P329" s="177">
        <f>O329*H329</f>
        <v>0</v>
      </c>
      <c r="Q329" s="177">
        <v>0.00011</v>
      </c>
      <c r="R329" s="177">
        <f>Q329*H329</f>
        <v>0.0032312500000000002</v>
      </c>
      <c r="S329" s="177">
        <v>0</v>
      </c>
      <c r="T329" s="17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179" t="s">
        <v>122</v>
      </c>
      <c r="AT329" s="179" t="s">
        <v>118</v>
      </c>
      <c r="AU329" s="179" t="s">
        <v>84</v>
      </c>
      <c r="AY329" s="19" t="s">
        <v>117</v>
      </c>
      <c r="BE329" s="180">
        <f>IF(N329="základní",J329,0)</f>
        <v>0</v>
      </c>
      <c r="BF329" s="180">
        <f>IF(N329="snížená",J329,0)</f>
        <v>0</v>
      </c>
      <c r="BG329" s="180">
        <f>IF(N329="zákl. přenesená",J329,0)</f>
        <v>0</v>
      </c>
      <c r="BH329" s="180">
        <f>IF(N329="sníž. přenesená",J329,0)</f>
        <v>0</v>
      </c>
      <c r="BI329" s="180">
        <f>IF(N329="nulová",J329,0)</f>
        <v>0</v>
      </c>
      <c r="BJ329" s="19" t="s">
        <v>82</v>
      </c>
      <c r="BK329" s="180">
        <f>ROUND(I329*H329,2)</f>
        <v>0</v>
      </c>
      <c r="BL329" s="19" t="s">
        <v>122</v>
      </c>
      <c r="BM329" s="179" t="s">
        <v>609</v>
      </c>
    </row>
    <row r="330" s="13" customFormat="1">
      <c r="A330" s="13"/>
      <c r="B330" s="193"/>
      <c r="C330" s="13"/>
      <c r="D330" s="194" t="s">
        <v>197</v>
      </c>
      <c r="E330" s="195" t="s">
        <v>1</v>
      </c>
      <c r="F330" s="196" t="s">
        <v>610</v>
      </c>
      <c r="G330" s="13"/>
      <c r="H330" s="197">
        <v>24.5</v>
      </c>
      <c r="I330" s="198"/>
      <c r="J330" s="13"/>
      <c r="K330" s="13"/>
      <c r="L330" s="193"/>
      <c r="M330" s="199"/>
      <c r="N330" s="200"/>
      <c r="O330" s="200"/>
      <c r="P330" s="200"/>
      <c r="Q330" s="200"/>
      <c r="R330" s="200"/>
      <c r="S330" s="200"/>
      <c r="T330" s="20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5" t="s">
        <v>197</v>
      </c>
      <c r="AU330" s="195" t="s">
        <v>84</v>
      </c>
      <c r="AV330" s="13" t="s">
        <v>84</v>
      </c>
      <c r="AW330" s="13" t="s">
        <v>31</v>
      </c>
      <c r="AX330" s="13" t="s">
        <v>74</v>
      </c>
      <c r="AY330" s="195" t="s">
        <v>117</v>
      </c>
    </row>
    <row r="331" s="13" customFormat="1">
      <c r="A331" s="13"/>
      <c r="B331" s="193"/>
      <c r="C331" s="13"/>
      <c r="D331" s="194" t="s">
        <v>197</v>
      </c>
      <c r="E331" s="195" t="s">
        <v>1</v>
      </c>
      <c r="F331" s="196" t="s">
        <v>611</v>
      </c>
      <c r="G331" s="13"/>
      <c r="H331" s="197">
        <v>4.875</v>
      </c>
      <c r="I331" s="198"/>
      <c r="J331" s="13"/>
      <c r="K331" s="13"/>
      <c r="L331" s="193"/>
      <c r="M331" s="199"/>
      <c r="N331" s="200"/>
      <c r="O331" s="200"/>
      <c r="P331" s="200"/>
      <c r="Q331" s="200"/>
      <c r="R331" s="200"/>
      <c r="S331" s="200"/>
      <c r="T331" s="20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5" t="s">
        <v>197</v>
      </c>
      <c r="AU331" s="195" t="s">
        <v>84</v>
      </c>
      <c r="AV331" s="13" t="s">
        <v>84</v>
      </c>
      <c r="AW331" s="13" t="s">
        <v>31</v>
      </c>
      <c r="AX331" s="13" t="s">
        <v>74</v>
      </c>
      <c r="AY331" s="195" t="s">
        <v>117</v>
      </c>
    </row>
    <row r="332" s="14" customFormat="1">
      <c r="A332" s="14"/>
      <c r="B332" s="202"/>
      <c r="C332" s="14"/>
      <c r="D332" s="194" t="s">
        <v>197</v>
      </c>
      <c r="E332" s="203" t="s">
        <v>1</v>
      </c>
      <c r="F332" s="204" t="s">
        <v>216</v>
      </c>
      <c r="G332" s="14"/>
      <c r="H332" s="205">
        <v>29.375</v>
      </c>
      <c r="I332" s="206"/>
      <c r="J332" s="14"/>
      <c r="K332" s="14"/>
      <c r="L332" s="202"/>
      <c r="M332" s="207"/>
      <c r="N332" s="208"/>
      <c r="O332" s="208"/>
      <c r="P332" s="208"/>
      <c r="Q332" s="208"/>
      <c r="R332" s="208"/>
      <c r="S332" s="208"/>
      <c r="T332" s="20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03" t="s">
        <v>197</v>
      </c>
      <c r="AU332" s="203" t="s">
        <v>84</v>
      </c>
      <c r="AV332" s="14" t="s">
        <v>122</v>
      </c>
      <c r="AW332" s="14" t="s">
        <v>31</v>
      </c>
      <c r="AX332" s="14" t="s">
        <v>82</v>
      </c>
      <c r="AY332" s="203" t="s">
        <v>117</v>
      </c>
    </row>
    <row r="333" s="2" customFormat="1" ht="24.15" customHeight="1">
      <c r="A333" s="38"/>
      <c r="B333" s="166"/>
      <c r="C333" s="167" t="s">
        <v>612</v>
      </c>
      <c r="D333" s="167" t="s">
        <v>118</v>
      </c>
      <c r="E333" s="168" t="s">
        <v>613</v>
      </c>
      <c r="F333" s="169" t="s">
        <v>614</v>
      </c>
      <c r="G333" s="170" t="s">
        <v>195</v>
      </c>
      <c r="H333" s="171">
        <v>34.950000000000003</v>
      </c>
      <c r="I333" s="172"/>
      <c r="J333" s="173">
        <f>ROUND(I333*H333,2)</f>
        <v>0</v>
      </c>
      <c r="K333" s="174"/>
      <c r="L333" s="39"/>
      <c r="M333" s="175" t="s">
        <v>1</v>
      </c>
      <c r="N333" s="176" t="s">
        <v>39</v>
      </c>
      <c r="O333" s="77"/>
      <c r="P333" s="177">
        <f>O333*H333</f>
        <v>0</v>
      </c>
      <c r="Q333" s="177">
        <v>0.0025999999999999999</v>
      </c>
      <c r="R333" s="177">
        <f>Q333*H333</f>
        <v>0.090870000000000006</v>
      </c>
      <c r="S333" s="177">
        <v>0</v>
      </c>
      <c r="T333" s="17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79" t="s">
        <v>122</v>
      </c>
      <c r="AT333" s="179" t="s">
        <v>118</v>
      </c>
      <c r="AU333" s="179" t="s">
        <v>84</v>
      </c>
      <c r="AY333" s="19" t="s">
        <v>117</v>
      </c>
      <c r="BE333" s="180">
        <f>IF(N333="základní",J333,0)</f>
        <v>0</v>
      </c>
      <c r="BF333" s="180">
        <f>IF(N333="snížená",J333,0)</f>
        <v>0</v>
      </c>
      <c r="BG333" s="180">
        <f>IF(N333="zákl. přenesená",J333,0)</f>
        <v>0</v>
      </c>
      <c r="BH333" s="180">
        <f>IF(N333="sníž. přenesená",J333,0)</f>
        <v>0</v>
      </c>
      <c r="BI333" s="180">
        <f>IF(N333="nulová",J333,0)</f>
        <v>0</v>
      </c>
      <c r="BJ333" s="19" t="s">
        <v>82</v>
      </c>
      <c r="BK333" s="180">
        <f>ROUND(I333*H333,2)</f>
        <v>0</v>
      </c>
      <c r="BL333" s="19" t="s">
        <v>122</v>
      </c>
      <c r="BM333" s="179" t="s">
        <v>615</v>
      </c>
    </row>
    <row r="334" s="13" customFormat="1">
      <c r="A334" s="13"/>
      <c r="B334" s="193"/>
      <c r="C334" s="13"/>
      <c r="D334" s="194" t="s">
        <v>197</v>
      </c>
      <c r="E334" s="195" t="s">
        <v>1</v>
      </c>
      <c r="F334" s="196" t="s">
        <v>616</v>
      </c>
      <c r="G334" s="13"/>
      <c r="H334" s="197">
        <v>12</v>
      </c>
      <c r="I334" s="198"/>
      <c r="J334" s="13"/>
      <c r="K334" s="13"/>
      <c r="L334" s="193"/>
      <c r="M334" s="199"/>
      <c r="N334" s="200"/>
      <c r="O334" s="200"/>
      <c r="P334" s="200"/>
      <c r="Q334" s="200"/>
      <c r="R334" s="200"/>
      <c r="S334" s="200"/>
      <c r="T334" s="20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5" t="s">
        <v>197</v>
      </c>
      <c r="AU334" s="195" t="s">
        <v>84</v>
      </c>
      <c r="AV334" s="13" t="s">
        <v>84</v>
      </c>
      <c r="AW334" s="13" t="s">
        <v>31</v>
      </c>
      <c r="AX334" s="13" t="s">
        <v>74</v>
      </c>
      <c r="AY334" s="195" t="s">
        <v>117</v>
      </c>
    </row>
    <row r="335" s="13" customFormat="1">
      <c r="A335" s="13"/>
      <c r="B335" s="193"/>
      <c r="C335" s="13"/>
      <c r="D335" s="194" t="s">
        <v>197</v>
      </c>
      <c r="E335" s="195" t="s">
        <v>1</v>
      </c>
      <c r="F335" s="196" t="s">
        <v>617</v>
      </c>
      <c r="G335" s="13"/>
      <c r="H335" s="197">
        <v>5.9500000000000002</v>
      </c>
      <c r="I335" s="198"/>
      <c r="J335" s="13"/>
      <c r="K335" s="13"/>
      <c r="L335" s="193"/>
      <c r="M335" s="199"/>
      <c r="N335" s="200"/>
      <c r="O335" s="200"/>
      <c r="P335" s="200"/>
      <c r="Q335" s="200"/>
      <c r="R335" s="200"/>
      <c r="S335" s="200"/>
      <c r="T335" s="20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5" t="s">
        <v>197</v>
      </c>
      <c r="AU335" s="195" t="s">
        <v>84</v>
      </c>
      <c r="AV335" s="13" t="s">
        <v>84</v>
      </c>
      <c r="AW335" s="13" t="s">
        <v>31</v>
      </c>
      <c r="AX335" s="13" t="s">
        <v>74</v>
      </c>
      <c r="AY335" s="195" t="s">
        <v>117</v>
      </c>
    </row>
    <row r="336" s="13" customFormat="1">
      <c r="A336" s="13"/>
      <c r="B336" s="193"/>
      <c r="C336" s="13"/>
      <c r="D336" s="194" t="s">
        <v>197</v>
      </c>
      <c r="E336" s="195" t="s">
        <v>1</v>
      </c>
      <c r="F336" s="196" t="s">
        <v>618</v>
      </c>
      <c r="G336" s="13"/>
      <c r="H336" s="197">
        <v>12</v>
      </c>
      <c r="I336" s="198"/>
      <c r="J336" s="13"/>
      <c r="K336" s="13"/>
      <c r="L336" s="193"/>
      <c r="M336" s="199"/>
      <c r="N336" s="200"/>
      <c r="O336" s="200"/>
      <c r="P336" s="200"/>
      <c r="Q336" s="200"/>
      <c r="R336" s="200"/>
      <c r="S336" s="200"/>
      <c r="T336" s="20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5" t="s">
        <v>197</v>
      </c>
      <c r="AU336" s="195" t="s">
        <v>84</v>
      </c>
      <c r="AV336" s="13" t="s">
        <v>84</v>
      </c>
      <c r="AW336" s="13" t="s">
        <v>31</v>
      </c>
      <c r="AX336" s="13" t="s">
        <v>74</v>
      </c>
      <c r="AY336" s="195" t="s">
        <v>117</v>
      </c>
    </row>
    <row r="337" s="13" customFormat="1">
      <c r="A337" s="13"/>
      <c r="B337" s="193"/>
      <c r="C337" s="13"/>
      <c r="D337" s="194" t="s">
        <v>197</v>
      </c>
      <c r="E337" s="195" t="s">
        <v>1</v>
      </c>
      <c r="F337" s="196" t="s">
        <v>619</v>
      </c>
      <c r="G337" s="13"/>
      <c r="H337" s="197">
        <v>5</v>
      </c>
      <c r="I337" s="198"/>
      <c r="J337" s="13"/>
      <c r="K337" s="13"/>
      <c r="L337" s="193"/>
      <c r="M337" s="199"/>
      <c r="N337" s="200"/>
      <c r="O337" s="200"/>
      <c r="P337" s="200"/>
      <c r="Q337" s="200"/>
      <c r="R337" s="200"/>
      <c r="S337" s="200"/>
      <c r="T337" s="20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5" t="s">
        <v>197</v>
      </c>
      <c r="AU337" s="195" t="s">
        <v>84</v>
      </c>
      <c r="AV337" s="13" t="s">
        <v>84</v>
      </c>
      <c r="AW337" s="13" t="s">
        <v>31</v>
      </c>
      <c r="AX337" s="13" t="s">
        <v>74</v>
      </c>
      <c r="AY337" s="195" t="s">
        <v>117</v>
      </c>
    </row>
    <row r="338" s="14" customFormat="1">
      <c r="A338" s="14"/>
      <c r="B338" s="202"/>
      <c r="C338" s="14"/>
      <c r="D338" s="194" t="s">
        <v>197</v>
      </c>
      <c r="E338" s="203" t="s">
        <v>1</v>
      </c>
      <c r="F338" s="204" t="s">
        <v>216</v>
      </c>
      <c r="G338" s="14"/>
      <c r="H338" s="205">
        <v>34.950000000000003</v>
      </c>
      <c r="I338" s="206"/>
      <c r="J338" s="14"/>
      <c r="K338" s="14"/>
      <c r="L338" s="202"/>
      <c r="M338" s="207"/>
      <c r="N338" s="208"/>
      <c r="O338" s="208"/>
      <c r="P338" s="208"/>
      <c r="Q338" s="208"/>
      <c r="R338" s="208"/>
      <c r="S338" s="208"/>
      <c r="T338" s="20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03" t="s">
        <v>197</v>
      </c>
      <c r="AU338" s="203" t="s">
        <v>84</v>
      </c>
      <c r="AV338" s="14" t="s">
        <v>122</v>
      </c>
      <c r="AW338" s="14" t="s">
        <v>31</v>
      </c>
      <c r="AX338" s="14" t="s">
        <v>82</v>
      </c>
      <c r="AY338" s="203" t="s">
        <v>117</v>
      </c>
    </row>
    <row r="339" s="2" customFormat="1" ht="33" customHeight="1">
      <c r="A339" s="38"/>
      <c r="B339" s="166"/>
      <c r="C339" s="167" t="s">
        <v>620</v>
      </c>
      <c r="D339" s="167" t="s">
        <v>118</v>
      </c>
      <c r="E339" s="168" t="s">
        <v>621</v>
      </c>
      <c r="F339" s="169" t="s">
        <v>622</v>
      </c>
      <c r="G339" s="170" t="s">
        <v>226</v>
      </c>
      <c r="H339" s="171">
        <v>838</v>
      </c>
      <c r="I339" s="172"/>
      <c r="J339" s="173">
        <f>ROUND(I339*H339,2)</f>
        <v>0</v>
      </c>
      <c r="K339" s="174"/>
      <c r="L339" s="39"/>
      <c r="M339" s="175" t="s">
        <v>1</v>
      </c>
      <c r="N339" s="176" t="s">
        <v>39</v>
      </c>
      <c r="O339" s="77"/>
      <c r="P339" s="177">
        <f>O339*H339</f>
        <v>0</v>
      </c>
      <c r="Q339" s="177">
        <v>0.15540000000000001</v>
      </c>
      <c r="R339" s="177">
        <f>Q339*H339</f>
        <v>130.2252</v>
      </c>
      <c r="S339" s="177">
        <v>0</v>
      </c>
      <c r="T339" s="17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79" t="s">
        <v>122</v>
      </c>
      <c r="AT339" s="179" t="s">
        <v>118</v>
      </c>
      <c r="AU339" s="179" t="s">
        <v>84</v>
      </c>
      <c r="AY339" s="19" t="s">
        <v>117</v>
      </c>
      <c r="BE339" s="180">
        <f>IF(N339="základní",J339,0)</f>
        <v>0</v>
      </c>
      <c r="BF339" s="180">
        <f>IF(N339="snížená",J339,0)</f>
        <v>0</v>
      </c>
      <c r="BG339" s="180">
        <f>IF(N339="zákl. přenesená",J339,0)</f>
        <v>0</v>
      </c>
      <c r="BH339" s="180">
        <f>IF(N339="sníž. přenesená",J339,0)</f>
        <v>0</v>
      </c>
      <c r="BI339" s="180">
        <f>IF(N339="nulová",J339,0)</f>
        <v>0</v>
      </c>
      <c r="BJ339" s="19" t="s">
        <v>82</v>
      </c>
      <c r="BK339" s="180">
        <f>ROUND(I339*H339,2)</f>
        <v>0</v>
      </c>
      <c r="BL339" s="19" t="s">
        <v>122</v>
      </c>
      <c r="BM339" s="179" t="s">
        <v>623</v>
      </c>
    </row>
    <row r="340" s="13" customFormat="1">
      <c r="A340" s="13"/>
      <c r="B340" s="193"/>
      <c r="C340" s="13"/>
      <c r="D340" s="194" t="s">
        <v>197</v>
      </c>
      <c r="E340" s="195" t="s">
        <v>168</v>
      </c>
      <c r="F340" s="196" t="s">
        <v>624</v>
      </c>
      <c r="G340" s="13"/>
      <c r="H340" s="197">
        <v>367</v>
      </c>
      <c r="I340" s="198"/>
      <c r="J340" s="13"/>
      <c r="K340" s="13"/>
      <c r="L340" s="193"/>
      <c r="M340" s="199"/>
      <c r="N340" s="200"/>
      <c r="O340" s="200"/>
      <c r="P340" s="200"/>
      <c r="Q340" s="200"/>
      <c r="R340" s="200"/>
      <c r="S340" s="200"/>
      <c r="T340" s="20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5" t="s">
        <v>197</v>
      </c>
      <c r="AU340" s="195" t="s">
        <v>84</v>
      </c>
      <c r="AV340" s="13" t="s">
        <v>84</v>
      </c>
      <c r="AW340" s="13" t="s">
        <v>31</v>
      </c>
      <c r="AX340" s="13" t="s">
        <v>74</v>
      </c>
      <c r="AY340" s="195" t="s">
        <v>117</v>
      </c>
    </row>
    <row r="341" s="13" customFormat="1">
      <c r="A341" s="13"/>
      <c r="B341" s="193"/>
      <c r="C341" s="13"/>
      <c r="D341" s="194" t="s">
        <v>197</v>
      </c>
      <c r="E341" s="195" t="s">
        <v>170</v>
      </c>
      <c r="F341" s="196" t="s">
        <v>625</v>
      </c>
      <c r="G341" s="13"/>
      <c r="H341" s="197">
        <v>471</v>
      </c>
      <c r="I341" s="198"/>
      <c r="J341" s="13"/>
      <c r="K341" s="13"/>
      <c r="L341" s="193"/>
      <c r="M341" s="199"/>
      <c r="N341" s="200"/>
      <c r="O341" s="200"/>
      <c r="P341" s="200"/>
      <c r="Q341" s="200"/>
      <c r="R341" s="200"/>
      <c r="S341" s="200"/>
      <c r="T341" s="20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5" t="s">
        <v>197</v>
      </c>
      <c r="AU341" s="195" t="s">
        <v>84</v>
      </c>
      <c r="AV341" s="13" t="s">
        <v>84</v>
      </c>
      <c r="AW341" s="13" t="s">
        <v>31</v>
      </c>
      <c r="AX341" s="13" t="s">
        <v>74</v>
      </c>
      <c r="AY341" s="195" t="s">
        <v>117</v>
      </c>
    </row>
    <row r="342" s="14" customFormat="1">
      <c r="A342" s="14"/>
      <c r="B342" s="202"/>
      <c r="C342" s="14"/>
      <c r="D342" s="194" t="s">
        <v>197</v>
      </c>
      <c r="E342" s="203" t="s">
        <v>1</v>
      </c>
      <c r="F342" s="204" t="s">
        <v>216</v>
      </c>
      <c r="G342" s="14"/>
      <c r="H342" s="205">
        <v>838</v>
      </c>
      <c r="I342" s="206"/>
      <c r="J342" s="14"/>
      <c r="K342" s="14"/>
      <c r="L342" s="202"/>
      <c r="M342" s="207"/>
      <c r="N342" s="208"/>
      <c r="O342" s="208"/>
      <c r="P342" s="208"/>
      <c r="Q342" s="208"/>
      <c r="R342" s="208"/>
      <c r="S342" s="208"/>
      <c r="T342" s="20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03" t="s">
        <v>197</v>
      </c>
      <c r="AU342" s="203" t="s">
        <v>84</v>
      </c>
      <c r="AV342" s="14" t="s">
        <v>122</v>
      </c>
      <c r="AW342" s="14" t="s">
        <v>31</v>
      </c>
      <c r="AX342" s="14" t="s">
        <v>82</v>
      </c>
      <c r="AY342" s="203" t="s">
        <v>117</v>
      </c>
    </row>
    <row r="343" s="2" customFormat="1" ht="16.5" customHeight="1">
      <c r="A343" s="38"/>
      <c r="B343" s="166"/>
      <c r="C343" s="210" t="s">
        <v>626</v>
      </c>
      <c r="D343" s="210" t="s">
        <v>284</v>
      </c>
      <c r="E343" s="211" t="s">
        <v>627</v>
      </c>
      <c r="F343" s="212" t="s">
        <v>628</v>
      </c>
      <c r="G343" s="213" t="s">
        <v>226</v>
      </c>
      <c r="H343" s="214">
        <v>480.42000000000002</v>
      </c>
      <c r="I343" s="215"/>
      <c r="J343" s="216">
        <f>ROUND(I343*H343,2)</f>
        <v>0</v>
      </c>
      <c r="K343" s="217"/>
      <c r="L343" s="218"/>
      <c r="M343" s="219" t="s">
        <v>1</v>
      </c>
      <c r="N343" s="220" t="s">
        <v>39</v>
      </c>
      <c r="O343" s="77"/>
      <c r="P343" s="177">
        <f>O343*H343</f>
        <v>0</v>
      </c>
      <c r="Q343" s="177">
        <v>0.080000000000000002</v>
      </c>
      <c r="R343" s="177">
        <f>Q343*H343</f>
        <v>38.433600000000006</v>
      </c>
      <c r="S343" s="177">
        <v>0</v>
      </c>
      <c r="T343" s="17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179" t="s">
        <v>231</v>
      </c>
      <c r="AT343" s="179" t="s">
        <v>284</v>
      </c>
      <c r="AU343" s="179" t="s">
        <v>84</v>
      </c>
      <c r="AY343" s="19" t="s">
        <v>117</v>
      </c>
      <c r="BE343" s="180">
        <f>IF(N343="základní",J343,0)</f>
        <v>0</v>
      </c>
      <c r="BF343" s="180">
        <f>IF(N343="snížená",J343,0)</f>
        <v>0</v>
      </c>
      <c r="BG343" s="180">
        <f>IF(N343="zákl. přenesená",J343,0)</f>
        <v>0</v>
      </c>
      <c r="BH343" s="180">
        <f>IF(N343="sníž. přenesená",J343,0)</f>
        <v>0</v>
      </c>
      <c r="BI343" s="180">
        <f>IF(N343="nulová",J343,0)</f>
        <v>0</v>
      </c>
      <c r="BJ343" s="19" t="s">
        <v>82</v>
      </c>
      <c r="BK343" s="180">
        <f>ROUND(I343*H343,2)</f>
        <v>0</v>
      </c>
      <c r="BL343" s="19" t="s">
        <v>122</v>
      </c>
      <c r="BM343" s="179" t="s">
        <v>629</v>
      </c>
    </row>
    <row r="344" s="13" customFormat="1">
      <c r="A344" s="13"/>
      <c r="B344" s="193"/>
      <c r="C344" s="13"/>
      <c r="D344" s="194" t="s">
        <v>197</v>
      </c>
      <c r="E344" s="195" t="s">
        <v>1</v>
      </c>
      <c r="F344" s="196" t="s">
        <v>170</v>
      </c>
      <c r="G344" s="13"/>
      <c r="H344" s="197">
        <v>471</v>
      </c>
      <c r="I344" s="198"/>
      <c r="J344" s="13"/>
      <c r="K344" s="13"/>
      <c r="L344" s="193"/>
      <c r="M344" s="199"/>
      <c r="N344" s="200"/>
      <c r="O344" s="200"/>
      <c r="P344" s="200"/>
      <c r="Q344" s="200"/>
      <c r="R344" s="200"/>
      <c r="S344" s="200"/>
      <c r="T344" s="20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5" t="s">
        <v>197</v>
      </c>
      <c r="AU344" s="195" t="s">
        <v>84</v>
      </c>
      <c r="AV344" s="13" t="s">
        <v>84</v>
      </c>
      <c r="AW344" s="13" t="s">
        <v>31</v>
      </c>
      <c r="AX344" s="13" t="s">
        <v>82</v>
      </c>
      <c r="AY344" s="195" t="s">
        <v>117</v>
      </c>
    </row>
    <row r="345" s="13" customFormat="1">
      <c r="A345" s="13"/>
      <c r="B345" s="193"/>
      <c r="C345" s="13"/>
      <c r="D345" s="194" t="s">
        <v>197</v>
      </c>
      <c r="E345" s="13"/>
      <c r="F345" s="196" t="s">
        <v>630</v>
      </c>
      <c r="G345" s="13"/>
      <c r="H345" s="197">
        <v>480.42000000000002</v>
      </c>
      <c r="I345" s="198"/>
      <c r="J345" s="13"/>
      <c r="K345" s="13"/>
      <c r="L345" s="193"/>
      <c r="M345" s="199"/>
      <c r="N345" s="200"/>
      <c r="O345" s="200"/>
      <c r="P345" s="200"/>
      <c r="Q345" s="200"/>
      <c r="R345" s="200"/>
      <c r="S345" s="200"/>
      <c r="T345" s="20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5" t="s">
        <v>197</v>
      </c>
      <c r="AU345" s="195" t="s">
        <v>84</v>
      </c>
      <c r="AV345" s="13" t="s">
        <v>84</v>
      </c>
      <c r="AW345" s="13" t="s">
        <v>3</v>
      </c>
      <c r="AX345" s="13" t="s">
        <v>82</v>
      </c>
      <c r="AY345" s="195" t="s">
        <v>117</v>
      </c>
    </row>
    <row r="346" s="2" customFormat="1" ht="16.5" customHeight="1">
      <c r="A346" s="38"/>
      <c r="B346" s="166"/>
      <c r="C346" s="210" t="s">
        <v>631</v>
      </c>
      <c r="D346" s="210" t="s">
        <v>284</v>
      </c>
      <c r="E346" s="211" t="s">
        <v>632</v>
      </c>
      <c r="F346" s="212" t="s">
        <v>633</v>
      </c>
      <c r="G346" s="213" t="s">
        <v>226</v>
      </c>
      <c r="H346" s="214">
        <v>374.33999999999998</v>
      </c>
      <c r="I346" s="215"/>
      <c r="J346" s="216">
        <f>ROUND(I346*H346,2)</f>
        <v>0</v>
      </c>
      <c r="K346" s="217"/>
      <c r="L346" s="218"/>
      <c r="M346" s="219" t="s">
        <v>1</v>
      </c>
      <c r="N346" s="220" t="s">
        <v>39</v>
      </c>
      <c r="O346" s="77"/>
      <c r="P346" s="177">
        <f>O346*H346</f>
        <v>0</v>
      </c>
      <c r="Q346" s="177">
        <v>0.056120000000000003</v>
      </c>
      <c r="R346" s="177">
        <f>Q346*H346</f>
        <v>21.007960799999999</v>
      </c>
      <c r="S346" s="177">
        <v>0</v>
      </c>
      <c r="T346" s="17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79" t="s">
        <v>231</v>
      </c>
      <c r="AT346" s="179" t="s">
        <v>284</v>
      </c>
      <c r="AU346" s="179" t="s">
        <v>84</v>
      </c>
      <c r="AY346" s="19" t="s">
        <v>117</v>
      </c>
      <c r="BE346" s="180">
        <f>IF(N346="základní",J346,0)</f>
        <v>0</v>
      </c>
      <c r="BF346" s="180">
        <f>IF(N346="snížená",J346,0)</f>
        <v>0</v>
      </c>
      <c r="BG346" s="180">
        <f>IF(N346="zákl. přenesená",J346,0)</f>
        <v>0</v>
      </c>
      <c r="BH346" s="180">
        <f>IF(N346="sníž. přenesená",J346,0)</f>
        <v>0</v>
      </c>
      <c r="BI346" s="180">
        <f>IF(N346="nulová",J346,0)</f>
        <v>0</v>
      </c>
      <c r="BJ346" s="19" t="s">
        <v>82</v>
      </c>
      <c r="BK346" s="180">
        <f>ROUND(I346*H346,2)</f>
        <v>0</v>
      </c>
      <c r="BL346" s="19" t="s">
        <v>122</v>
      </c>
      <c r="BM346" s="179" t="s">
        <v>634</v>
      </c>
    </row>
    <row r="347" s="13" customFormat="1">
      <c r="A347" s="13"/>
      <c r="B347" s="193"/>
      <c r="C347" s="13"/>
      <c r="D347" s="194" t="s">
        <v>197</v>
      </c>
      <c r="E347" s="195" t="s">
        <v>1</v>
      </c>
      <c r="F347" s="196" t="s">
        <v>168</v>
      </c>
      <c r="G347" s="13"/>
      <c r="H347" s="197">
        <v>367</v>
      </c>
      <c r="I347" s="198"/>
      <c r="J347" s="13"/>
      <c r="K347" s="13"/>
      <c r="L347" s="193"/>
      <c r="M347" s="199"/>
      <c r="N347" s="200"/>
      <c r="O347" s="200"/>
      <c r="P347" s="200"/>
      <c r="Q347" s="200"/>
      <c r="R347" s="200"/>
      <c r="S347" s="200"/>
      <c r="T347" s="20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5" t="s">
        <v>197</v>
      </c>
      <c r="AU347" s="195" t="s">
        <v>84</v>
      </c>
      <c r="AV347" s="13" t="s">
        <v>84</v>
      </c>
      <c r="AW347" s="13" t="s">
        <v>31</v>
      </c>
      <c r="AX347" s="13" t="s">
        <v>82</v>
      </c>
      <c r="AY347" s="195" t="s">
        <v>117</v>
      </c>
    </row>
    <row r="348" s="13" customFormat="1">
      <c r="A348" s="13"/>
      <c r="B348" s="193"/>
      <c r="C348" s="13"/>
      <c r="D348" s="194" t="s">
        <v>197</v>
      </c>
      <c r="E348" s="13"/>
      <c r="F348" s="196" t="s">
        <v>635</v>
      </c>
      <c r="G348" s="13"/>
      <c r="H348" s="197">
        <v>374.33999999999998</v>
      </c>
      <c r="I348" s="198"/>
      <c r="J348" s="13"/>
      <c r="K348" s="13"/>
      <c r="L348" s="193"/>
      <c r="M348" s="199"/>
      <c r="N348" s="200"/>
      <c r="O348" s="200"/>
      <c r="P348" s="200"/>
      <c r="Q348" s="200"/>
      <c r="R348" s="200"/>
      <c r="S348" s="200"/>
      <c r="T348" s="20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5" t="s">
        <v>197</v>
      </c>
      <c r="AU348" s="195" t="s">
        <v>84</v>
      </c>
      <c r="AV348" s="13" t="s">
        <v>84</v>
      </c>
      <c r="AW348" s="13" t="s">
        <v>3</v>
      </c>
      <c r="AX348" s="13" t="s">
        <v>82</v>
      </c>
      <c r="AY348" s="195" t="s">
        <v>117</v>
      </c>
    </row>
    <row r="349" s="2" customFormat="1" ht="33" customHeight="1">
      <c r="A349" s="38"/>
      <c r="B349" s="166"/>
      <c r="C349" s="167" t="s">
        <v>636</v>
      </c>
      <c r="D349" s="167" t="s">
        <v>118</v>
      </c>
      <c r="E349" s="168" t="s">
        <v>637</v>
      </c>
      <c r="F349" s="169" t="s">
        <v>638</v>
      </c>
      <c r="G349" s="170" t="s">
        <v>226</v>
      </c>
      <c r="H349" s="171">
        <v>522</v>
      </c>
      <c r="I349" s="172"/>
      <c r="J349" s="173">
        <f>ROUND(I349*H349,2)</f>
        <v>0</v>
      </c>
      <c r="K349" s="174"/>
      <c r="L349" s="39"/>
      <c r="M349" s="175" t="s">
        <v>1</v>
      </c>
      <c r="N349" s="176" t="s">
        <v>39</v>
      </c>
      <c r="O349" s="77"/>
      <c r="P349" s="177">
        <f>O349*H349</f>
        <v>0</v>
      </c>
      <c r="Q349" s="177">
        <v>0.1295</v>
      </c>
      <c r="R349" s="177">
        <f>Q349*H349</f>
        <v>67.599000000000004</v>
      </c>
      <c r="S349" s="177">
        <v>0</v>
      </c>
      <c r="T349" s="17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79" t="s">
        <v>122</v>
      </c>
      <c r="AT349" s="179" t="s">
        <v>118</v>
      </c>
      <c r="AU349" s="179" t="s">
        <v>84</v>
      </c>
      <c r="AY349" s="19" t="s">
        <v>117</v>
      </c>
      <c r="BE349" s="180">
        <f>IF(N349="základní",J349,0)</f>
        <v>0</v>
      </c>
      <c r="BF349" s="180">
        <f>IF(N349="snížená",J349,0)</f>
        <v>0</v>
      </c>
      <c r="BG349" s="180">
        <f>IF(N349="zákl. přenesená",J349,0)</f>
        <v>0</v>
      </c>
      <c r="BH349" s="180">
        <f>IF(N349="sníž. přenesená",J349,0)</f>
        <v>0</v>
      </c>
      <c r="BI349" s="180">
        <f>IF(N349="nulová",J349,0)</f>
        <v>0</v>
      </c>
      <c r="BJ349" s="19" t="s">
        <v>82</v>
      </c>
      <c r="BK349" s="180">
        <f>ROUND(I349*H349,2)</f>
        <v>0</v>
      </c>
      <c r="BL349" s="19" t="s">
        <v>122</v>
      </c>
      <c r="BM349" s="179" t="s">
        <v>639</v>
      </c>
    </row>
    <row r="350" s="13" customFormat="1">
      <c r="A350" s="13"/>
      <c r="B350" s="193"/>
      <c r="C350" s="13"/>
      <c r="D350" s="194" t="s">
        <v>197</v>
      </c>
      <c r="E350" s="195" t="s">
        <v>640</v>
      </c>
      <c r="F350" s="196" t="s">
        <v>641</v>
      </c>
      <c r="G350" s="13"/>
      <c r="H350" s="197">
        <v>522</v>
      </c>
      <c r="I350" s="198"/>
      <c r="J350" s="13"/>
      <c r="K350" s="13"/>
      <c r="L350" s="193"/>
      <c r="M350" s="199"/>
      <c r="N350" s="200"/>
      <c r="O350" s="200"/>
      <c r="P350" s="200"/>
      <c r="Q350" s="200"/>
      <c r="R350" s="200"/>
      <c r="S350" s="200"/>
      <c r="T350" s="20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5" t="s">
        <v>197</v>
      </c>
      <c r="AU350" s="195" t="s">
        <v>84</v>
      </c>
      <c r="AV350" s="13" t="s">
        <v>84</v>
      </c>
      <c r="AW350" s="13" t="s">
        <v>31</v>
      </c>
      <c r="AX350" s="13" t="s">
        <v>82</v>
      </c>
      <c r="AY350" s="195" t="s">
        <v>117</v>
      </c>
    </row>
    <row r="351" s="2" customFormat="1" ht="21.75" customHeight="1">
      <c r="A351" s="38"/>
      <c r="B351" s="166"/>
      <c r="C351" s="210" t="s">
        <v>642</v>
      </c>
      <c r="D351" s="210" t="s">
        <v>284</v>
      </c>
      <c r="E351" s="211" t="s">
        <v>643</v>
      </c>
      <c r="F351" s="212" t="s">
        <v>644</v>
      </c>
      <c r="G351" s="213" t="s">
        <v>226</v>
      </c>
      <c r="H351" s="214">
        <v>532.44000000000005</v>
      </c>
      <c r="I351" s="215"/>
      <c r="J351" s="216">
        <f>ROUND(I351*H351,2)</f>
        <v>0</v>
      </c>
      <c r="K351" s="217"/>
      <c r="L351" s="218"/>
      <c r="M351" s="219" t="s">
        <v>1</v>
      </c>
      <c r="N351" s="220" t="s">
        <v>39</v>
      </c>
      <c r="O351" s="77"/>
      <c r="P351" s="177">
        <f>O351*H351</f>
        <v>0</v>
      </c>
      <c r="Q351" s="177">
        <v>0.048000000000000001</v>
      </c>
      <c r="R351" s="177">
        <f>Q351*H351</f>
        <v>25.557120000000005</v>
      </c>
      <c r="S351" s="177">
        <v>0</v>
      </c>
      <c r="T351" s="17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179" t="s">
        <v>231</v>
      </c>
      <c r="AT351" s="179" t="s">
        <v>284</v>
      </c>
      <c r="AU351" s="179" t="s">
        <v>84</v>
      </c>
      <c r="AY351" s="19" t="s">
        <v>117</v>
      </c>
      <c r="BE351" s="180">
        <f>IF(N351="základní",J351,0)</f>
        <v>0</v>
      </c>
      <c r="BF351" s="180">
        <f>IF(N351="snížená",J351,0)</f>
        <v>0</v>
      </c>
      <c r="BG351" s="180">
        <f>IF(N351="zákl. přenesená",J351,0)</f>
        <v>0</v>
      </c>
      <c r="BH351" s="180">
        <f>IF(N351="sníž. přenesená",J351,0)</f>
        <v>0</v>
      </c>
      <c r="BI351" s="180">
        <f>IF(N351="nulová",J351,0)</f>
        <v>0</v>
      </c>
      <c r="BJ351" s="19" t="s">
        <v>82</v>
      </c>
      <c r="BK351" s="180">
        <f>ROUND(I351*H351,2)</f>
        <v>0</v>
      </c>
      <c r="BL351" s="19" t="s">
        <v>122</v>
      </c>
      <c r="BM351" s="179" t="s">
        <v>645</v>
      </c>
    </row>
    <row r="352" s="13" customFormat="1">
      <c r="A352" s="13"/>
      <c r="B352" s="193"/>
      <c r="C352" s="13"/>
      <c r="D352" s="194" t="s">
        <v>197</v>
      </c>
      <c r="E352" s="13"/>
      <c r="F352" s="196" t="s">
        <v>646</v>
      </c>
      <c r="G352" s="13"/>
      <c r="H352" s="197">
        <v>532.44000000000005</v>
      </c>
      <c r="I352" s="198"/>
      <c r="J352" s="13"/>
      <c r="K352" s="13"/>
      <c r="L352" s="193"/>
      <c r="M352" s="199"/>
      <c r="N352" s="200"/>
      <c r="O352" s="200"/>
      <c r="P352" s="200"/>
      <c r="Q352" s="200"/>
      <c r="R352" s="200"/>
      <c r="S352" s="200"/>
      <c r="T352" s="20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5" t="s">
        <v>197</v>
      </c>
      <c r="AU352" s="195" t="s">
        <v>84</v>
      </c>
      <c r="AV352" s="13" t="s">
        <v>84</v>
      </c>
      <c r="AW352" s="13" t="s">
        <v>3</v>
      </c>
      <c r="AX352" s="13" t="s">
        <v>82</v>
      </c>
      <c r="AY352" s="195" t="s">
        <v>117</v>
      </c>
    </row>
    <row r="353" s="2" customFormat="1" ht="24.15" customHeight="1">
      <c r="A353" s="38"/>
      <c r="B353" s="166"/>
      <c r="C353" s="167" t="s">
        <v>647</v>
      </c>
      <c r="D353" s="167" t="s">
        <v>118</v>
      </c>
      <c r="E353" s="168" t="s">
        <v>648</v>
      </c>
      <c r="F353" s="169" t="s">
        <v>649</v>
      </c>
      <c r="G353" s="170" t="s">
        <v>195</v>
      </c>
      <c r="H353" s="171">
        <v>1386</v>
      </c>
      <c r="I353" s="172"/>
      <c r="J353" s="173">
        <f>ROUND(I353*H353,2)</f>
        <v>0</v>
      </c>
      <c r="K353" s="174"/>
      <c r="L353" s="39"/>
      <c r="M353" s="175" t="s">
        <v>1</v>
      </c>
      <c r="N353" s="176" t="s">
        <v>39</v>
      </c>
      <c r="O353" s="77"/>
      <c r="P353" s="177">
        <f>O353*H353</f>
        <v>0</v>
      </c>
      <c r="Q353" s="177">
        <v>0.00046999999999999999</v>
      </c>
      <c r="R353" s="177">
        <f>Q353*H353</f>
        <v>0.65142</v>
      </c>
      <c r="S353" s="177">
        <v>0</v>
      </c>
      <c r="T353" s="17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79" t="s">
        <v>122</v>
      </c>
      <c r="AT353" s="179" t="s">
        <v>118</v>
      </c>
      <c r="AU353" s="179" t="s">
        <v>84</v>
      </c>
      <c r="AY353" s="19" t="s">
        <v>117</v>
      </c>
      <c r="BE353" s="180">
        <f>IF(N353="základní",J353,0)</f>
        <v>0</v>
      </c>
      <c r="BF353" s="180">
        <f>IF(N353="snížená",J353,0)</f>
        <v>0</v>
      </c>
      <c r="BG353" s="180">
        <f>IF(N353="zákl. přenesená",J353,0)</f>
        <v>0</v>
      </c>
      <c r="BH353" s="180">
        <f>IF(N353="sníž. přenesená",J353,0)</f>
        <v>0</v>
      </c>
      <c r="BI353" s="180">
        <f>IF(N353="nulová",J353,0)</f>
        <v>0</v>
      </c>
      <c r="BJ353" s="19" t="s">
        <v>82</v>
      </c>
      <c r="BK353" s="180">
        <f>ROUND(I353*H353,2)</f>
        <v>0</v>
      </c>
      <c r="BL353" s="19" t="s">
        <v>122</v>
      </c>
      <c r="BM353" s="179" t="s">
        <v>650</v>
      </c>
    </row>
    <row r="354" s="13" customFormat="1">
      <c r="A354" s="13"/>
      <c r="B354" s="193"/>
      <c r="C354" s="13"/>
      <c r="D354" s="194" t="s">
        <v>197</v>
      </c>
      <c r="E354" s="195" t="s">
        <v>1</v>
      </c>
      <c r="F354" s="196" t="s">
        <v>651</v>
      </c>
      <c r="G354" s="13"/>
      <c r="H354" s="197">
        <v>1386</v>
      </c>
      <c r="I354" s="198"/>
      <c r="J354" s="13"/>
      <c r="K354" s="13"/>
      <c r="L354" s="193"/>
      <c r="M354" s="199"/>
      <c r="N354" s="200"/>
      <c r="O354" s="200"/>
      <c r="P354" s="200"/>
      <c r="Q354" s="200"/>
      <c r="R354" s="200"/>
      <c r="S354" s="200"/>
      <c r="T354" s="20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5" t="s">
        <v>197</v>
      </c>
      <c r="AU354" s="195" t="s">
        <v>84</v>
      </c>
      <c r="AV354" s="13" t="s">
        <v>84</v>
      </c>
      <c r="AW354" s="13" t="s">
        <v>31</v>
      </c>
      <c r="AX354" s="13" t="s">
        <v>82</v>
      </c>
      <c r="AY354" s="195" t="s">
        <v>117</v>
      </c>
    </row>
    <row r="355" s="2" customFormat="1" ht="24.15" customHeight="1">
      <c r="A355" s="38"/>
      <c r="B355" s="166"/>
      <c r="C355" s="167" t="s">
        <v>652</v>
      </c>
      <c r="D355" s="167" t="s">
        <v>118</v>
      </c>
      <c r="E355" s="168" t="s">
        <v>653</v>
      </c>
      <c r="F355" s="169" t="s">
        <v>654</v>
      </c>
      <c r="G355" s="170" t="s">
        <v>226</v>
      </c>
      <c r="H355" s="171">
        <v>31.699999999999999</v>
      </c>
      <c r="I355" s="172"/>
      <c r="J355" s="173">
        <f>ROUND(I355*H355,2)</f>
        <v>0</v>
      </c>
      <c r="K355" s="174"/>
      <c r="L355" s="39"/>
      <c r="M355" s="175" t="s">
        <v>1</v>
      </c>
      <c r="N355" s="176" t="s">
        <v>39</v>
      </c>
      <c r="O355" s="77"/>
      <c r="P355" s="177">
        <f>O355*H355</f>
        <v>0</v>
      </c>
      <c r="Q355" s="177">
        <v>0</v>
      </c>
      <c r="R355" s="177">
        <f>Q355*H355</f>
        <v>0</v>
      </c>
      <c r="S355" s="177">
        <v>0</v>
      </c>
      <c r="T355" s="17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179" t="s">
        <v>122</v>
      </c>
      <c r="AT355" s="179" t="s">
        <v>118</v>
      </c>
      <c r="AU355" s="179" t="s">
        <v>84</v>
      </c>
      <c r="AY355" s="19" t="s">
        <v>117</v>
      </c>
      <c r="BE355" s="180">
        <f>IF(N355="základní",J355,0)</f>
        <v>0</v>
      </c>
      <c r="BF355" s="180">
        <f>IF(N355="snížená",J355,0)</f>
        <v>0</v>
      </c>
      <c r="BG355" s="180">
        <f>IF(N355="zákl. přenesená",J355,0)</f>
        <v>0</v>
      </c>
      <c r="BH355" s="180">
        <f>IF(N355="sníž. přenesená",J355,0)</f>
        <v>0</v>
      </c>
      <c r="BI355" s="180">
        <f>IF(N355="nulová",J355,0)</f>
        <v>0</v>
      </c>
      <c r="BJ355" s="19" t="s">
        <v>82</v>
      </c>
      <c r="BK355" s="180">
        <f>ROUND(I355*H355,2)</f>
        <v>0</v>
      </c>
      <c r="BL355" s="19" t="s">
        <v>122</v>
      </c>
      <c r="BM355" s="179" t="s">
        <v>655</v>
      </c>
    </row>
    <row r="356" s="13" customFormat="1">
      <c r="A356" s="13"/>
      <c r="B356" s="193"/>
      <c r="C356" s="13"/>
      <c r="D356" s="194" t="s">
        <v>197</v>
      </c>
      <c r="E356" s="195" t="s">
        <v>656</v>
      </c>
      <c r="F356" s="196" t="s">
        <v>657</v>
      </c>
      <c r="G356" s="13"/>
      <c r="H356" s="197">
        <v>31.699999999999999</v>
      </c>
      <c r="I356" s="198"/>
      <c r="J356" s="13"/>
      <c r="K356" s="13"/>
      <c r="L356" s="193"/>
      <c r="M356" s="199"/>
      <c r="N356" s="200"/>
      <c r="O356" s="200"/>
      <c r="P356" s="200"/>
      <c r="Q356" s="200"/>
      <c r="R356" s="200"/>
      <c r="S356" s="200"/>
      <c r="T356" s="20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5" t="s">
        <v>197</v>
      </c>
      <c r="AU356" s="195" t="s">
        <v>84</v>
      </c>
      <c r="AV356" s="13" t="s">
        <v>84</v>
      </c>
      <c r="AW356" s="13" t="s">
        <v>31</v>
      </c>
      <c r="AX356" s="13" t="s">
        <v>82</v>
      </c>
      <c r="AY356" s="195" t="s">
        <v>117</v>
      </c>
    </row>
    <row r="357" s="2" customFormat="1" ht="33" customHeight="1">
      <c r="A357" s="38"/>
      <c r="B357" s="166"/>
      <c r="C357" s="167" t="s">
        <v>658</v>
      </c>
      <c r="D357" s="167" t="s">
        <v>118</v>
      </c>
      <c r="E357" s="168" t="s">
        <v>659</v>
      </c>
      <c r="F357" s="169" t="s">
        <v>660</v>
      </c>
      <c r="G357" s="170" t="s">
        <v>226</v>
      </c>
      <c r="H357" s="171">
        <v>50.200000000000003</v>
      </c>
      <c r="I357" s="172"/>
      <c r="J357" s="173">
        <f>ROUND(I357*H357,2)</f>
        <v>0</v>
      </c>
      <c r="K357" s="174"/>
      <c r="L357" s="39"/>
      <c r="M357" s="175" t="s">
        <v>1</v>
      </c>
      <c r="N357" s="176" t="s">
        <v>39</v>
      </c>
      <c r="O357" s="77"/>
      <c r="P357" s="177">
        <f>O357*H357</f>
        <v>0</v>
      </c>
      <c r="Q357" s="177">
        <v>0.25564999999999999</v>
      </c>
      <c r="R357" s="177">
        <f>Q357*H357</f>
        <v>12.833629999999999</v>
      </c>
      <c r="S357" s="177">
        <v>0</v>
      </c>
      <c r="T357" s="17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179" t="s">
        <v>122</v>
      </c>
      <c r="AT357" s="179" t="s">
        <v>118</v>
      </c>
      <c r="AU357" s="179" t="s">
        <v>84</v>
      </c>
      <c r="AY357" s="19" t="s">
        <v>117</v>
      </c>
      <c r="BE357" s="180">
        <f>IF(N357="základní",J357,0)</f>
        <v>0</v>
      </c>
      <c r="BF357" s="180">
        <f>IF(N357="snížená",J357,0)</f>
        <v>0</v>
      </c>
      <c r="BG357" s="180">
        <f>IF(N357="zákl. přenesená",J357,0)</f>
        <v>0</v>
      </c>
      <c r="BH357" s="180">
        <f>IF(N357="sníž. přenesená",J357,0)</f>
        <v>0</v>
      </c>
      <c r="BI357" s="180">
        <f>IF(N357="nulová",J357,0)</f>
        <v>0</v>
      </c>
      <c r="BJ357" s="19" t="s">
        <v>82</v>
      </c>
      <c r="BK357" s="180">
        <f>ROUND(I357*H357,2)</f>
        <v>0</v>
      </c>
      <c r="BL357" s="19" t="s">
        <v>122</v>
      </c>
      <c r="BM357" s="179" t="s">
        <v>661</v>
      </c>
    </row>
    <row r="358" s="13" customFormat="1">
      <c r="A358" s="13"/>
      <c r="B358" s="193"/>
      <c r="C358" s="13"/>
      <c r="D358" s="194" t="s">
        <v>197</v>
      </c>
      <c r="E358" s="195" t="s">
        <v>1</v>
      </c>
      <c r="F358" s="196" t="s">
        <v>662</v>
      </c>
      <c r="G358" s="13"/>
      <c r="H358" s="197">
        <v>50.200000000000003</v>
      </c>
      <c r="I358" s="198"/>
      <c r="J358" s="13"/>
      <c r="K358" s="13"/>
      <c r="L358" s="193"/>
      <c r="M358" s="199"/>
      <c r="N358" s="200"/>
      <c r="O358" s="200"/>
      <c r="P358" s="200"/>
      <c r="Q358" s="200"/>
      <c r="R358" s="200"/>
      <c r="S358" s="200"/>
      <c r="T358" s="20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5" t="s">
        <v>197</v>
      </c>
      <c r="AU358" s="195" t="s">
        <v>84</v>
      </c>
      <c r="AV358" s="13" t="s">
        <v>84</v>
      </c>
      <c r="AW358" s="13" t="s">
        <v>31</v>
      </c>
      <c r="AX358" s="13" t="s">
        <v>82</v>
      </c>
      <c r="AY358" s="195" t="s">
        <v>117</v>
      </c>
    </row>
    <row r="359" s="2" customFormat="1" ht="33" customHeight="1">
      <c r="A359" s="38"/>
      <c r="B359" s="166"/>
      <c r="C359" s="167" t="s">
        <v>663</v>
      </c>
      <c r="D359" s="167" t="s">
        <v>118</v>
      </c>
      <c r="E359" s="168" t="s">
        <v>664</v>
      </c>
      <c r="F359" s="169" t="s">
        <v>665</v>
      </c>
      <c r="G359" s="170" t="s">
        <v>201</v>
      </c>
      <c r="H359" s="171">
        <v>2</v>
      </c>
      <c r="I359" s="172"/>
      <c r="J359" s="173">
        <f>ROUND(I359*H359,2)</f>
        <v>0</v>
      </c>
      <c r="K359" s="174"/>
      <c r="L359" s="39"/>
      <c r="M359" s="175" t="s">
        <v>1</v>
      </c>
      <c r="N359" s="176" t="s">
        <v>39</v>
      </c>
      <c r="O359" s="77"/>
      <c r="P359" s="177">
        <f>O359*H359</f>
        <v>0</v>
      </c>
      <c r="Q359" s="177">
        <v>0.27205000000000001</v>
      </c>
      <c r="R359" s="177">
        <f>Q359*H359</f>
        <v>0.54410000000000003</v>
      </c>
      <c r="S359" s="177">
        <v>0</v>
      </c>
      <c r="T359" s="17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179" t="s">
        <v>122</v>
      </c>
      <c r="AT359" s="179" t="s">
        <v>118</v>
      </c>
      <c r="AU359" s="179" t="s">
        <v>84</v>
      </c>
      <c r="AY359" s="19" t="s">
        <v>117</v>
      </c>
      <c r="BE359" s="180">
        <f>IF(N359="základní",J359,0)</f>
        <v>0</v>
      </c>
      <c r="BF359" s="180">
        <f>IF(N359="snížená",J359,0)</f>
        <v>0</v>
      </c>
      <c r="BG359" s="180">
        <f>IF(N359="zákl. přenesená",J359,0)</f>
        <v>0</v>
      </c>
      <c r="BH359" s="180">
        <f>IF(N359="sníž. přenesená",J359,0)</f>
        <v>0</v>
      </c>
      <c r="BI359" s="180">
        <f>IF(N359="nulová",J359,0)</f>
        <v>0</v>
      </c>
      <c r="BJ359" s="19" t="s">
        <v>82</v>
      </c>
      <c r="BK359" s="180">
        <f>ROUND(I359*H359,2)</f>
        <v>0</v>
      </c>
      <c r="BL359" s="19" t="s">
        <v>122</v>
      </c>
      <c r="BM359" s="179" t="s">
        <v>666</v>
      </c>
    </row>
    <row r="360" s="2" customFormat="1" ht="24.15" customHeight="1">
      <c r="A360" s="38"/>
      <c r="B360" s="166"/>
      <c r="C360" s="210" t="s">
        <v>667</v>
      </c>
      <c r="D360" s="210" t="s">
        <v>284</v>
      </c>
      <c r="E360" s="211" t="s">
        <v>668</v>
      </c>
      <c r="F360" s="212" t="s">
        <v>669</v>
      </c>
      <c r="G360" s="213" t="s">
        <v>201</v>
      </c>
      <c r="H360" s="214">
        <v>2</v>
      </c>
      <c r="I360" s="215"/>
      <c r="J360" s="216">
        <f>ROUND(I360*H360,2)</f>
        <v>0</v>
      </c>
      <c r="K360" s="217"/>
      <c r="L360" s="218"/>
      <c r="M360" s="219" t="s">
        <v>1</v>
      </c>
      <c r="N360" s="220" t="s">
        <v>39</v>
      </c>
      <c r="O360" s="77"/>
      <c r="P360" s="177">
        <f>O360*H360</f>
        <v>0</v>
      </c>
      <c r="Q360" s="177">
        <v>0.021999999999999999</v>
      </c>
      <c r="R360" s="177">
        <f>Q360*H360</f>
        <v>0.043999999999999997</v>
      </c>
      <c r="S360" s="177">
        <v>0</v>
      </c>
      <c r="T360" s="17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179" t="s">
        <v>231</v>
      </c>
      <c r="AT360" s="179" t="s">
        <v>284</v>
      </c>
      <c r="AU360" s="179" t="s">
        <v>84</v>
      </c>
      <c r="AY360" s="19" t="s">
        <v>117</v>
      </c>
      <c r="BE360" s="180">
        <f>IF(N360="základní",J360,0)</f>
        <v>0</v>
      </c>
      <c r="BF360" s="180">
        <f>IF(N360="snížená",J360,0)</f>
        <v>0</v>
      </c>
      <c r="BG360" s="180">
        <f>IF(N360="zákl. přenesená",J360,0)</f>
        <v>0</v>
      </c>
      <c r="BH360" s="180">
        <f>IF(N360="sníž. přenesená",J360,0)</f>
        <v>0</v>
      </c>
      <c r="BI360" s="180">
        <f>IF(N360="nulová",J360,0)</f>
        <v>0</v>
      </c>
      <c r="BJ360" s="19" t="s">
        <v>82</v>
      </c>
      <c r="BK360" s="180">
        <f>ROUND(I360*H360,2)</f>
        <v>0</v>
      </c>
      <c r="BL360" s="19" t="s">
        <v>122</v>
      </c>
      <c r="BM360" s="179" t="s">
        <v>670</v>
      </c>
    </row>
    <row r="361" s="2" customFormat="1" ht="24.15" customHeight="1">
      <c r="A361" s="38"/>
      <c r="B361" s="166"/>
      <c r="C361" s="167" t="s">
        <v>671</v>
      </c>
      <c r="D361" s="167" t="s">
        <v>118</v>
      </c>
      <c r="E361" s="168" t="s">
        <v>672</v>
      </c>
      <c r="F361" s="169" t="s">
        <v>673</v>
      </c>
      <c r="G361" s="170" t="s">
        <v>201</v>
      </c>
      <c r="H361" s="171">
        <v>11</v>
      </c>
      <c r="I361" s="172"/>
      <c r="J361" s="173">
        <f>ROUND(I361*H361,2)</f>
        <v>0</v>
      </c>
      <c r="K361" s="174"/>
      <c r="L361" s="39"/>
      <c r="M361" s="175" t="s">
        <v>1</v>
      </c>
      <c r="N361" s="176" t="s">
        <v>39</v>
      </c>
      <c r="O361" s="77"/>
      <c r="P361" s="177">
        <f>O361*H361</f>
        <v>0</v>
      </c>
      <c r="Q361" s="177">
        <v>0</v>
      </c>
      <c r="R361" s="177">
        <f>Q361*H361</f>
        <v>0</v>
      </c>
      <c r="S361" s="177">
        <v>0.082000000000000003</v>
      </c>
      <c r="T361" s="178">
        <f>S361*H361</f>
        <v>0.90200000000000002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179" t="s">
        <v>122</v>
      </c>
      <c r="AT361" s="179" t="s">
        <v>118</v>
      </c>
      <c r="AU361" s="179" t="s">
        <v>84</v>
      </c>
      <c r="AY361" s="19" t="s">
        <v>117</v>
      </c>
      <c r="BE361" s="180">
        <f>IF(N361="základní",J361,0)</f>
        <v>0</v>
      </c>
      <c r="BF361" s="180">
        <f>IF(N361="snížená",J361,0)</f>
        <v>0</v>
      </c>
      <c r="BG361" s="180">
        <f>IF(N361="zákl. přenesená",J361,0)</f>
        <v>0</v>
      </c>
      <c r="BH361" s="180">
        <f>IF(N361="sníž. přenesená",J361,0)</f>
        <v>0</v>
      </c>
      <c r="BI361" s="180">
        <f>IF(N361="nulová",J361,0)</f>
        <v>0</v>
      </c>
      <c r="BJ361" s="19" t="s">
        <v>82</v>
      </c>
      <c r="BK361" s="180">
        <f>ROUND(I361*H361,2)</f>
        <v>0</v>
      </c>
      <c r="BL361" s="19" t="s">
        <v>122</v>
      </c>
      <c r="BM361" s="179" t="s">
        <v>674</v>
      </c>
    </row>
    <row r="362" s="2" customFormat="1">
      <c r="A362" s="38"/>
      <c r="B362" s="39"/>
      <c r="C362" s="38"/>
      <c r="D362" s="194" t="s">
        <v>555</v>
      </c>
      <c r="E362" s="38"/>
      <c r="F362" s="229" t="s">
        <v>675</v>
      </c>
      <c r="G362" s="38"/>
      <c r="H362" s="38"/>
      <c r="I362" s="230"/>
      <c r="J362" s="38"/>
      <c r="K362" s="38"/>
      <c r="L362" s="39"/>
      <c r="M362" s="231"/>
      <c r="N362" s="232"/>
      <c r="O362" s="77"/>
      <c r="P362" s="77"/>
      <c r="Q362" s="77"/>
      <c r="R362" s="77"/>
      <c r="S362" s="77"/>
      <c r="T362" s="7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9" t="s">
        <v>555</v>
      </c>
      <c r="AU362" s="19" t="s">
        <v>84</v>
      </c>
    </row>
    <row r="363" s="13" customFormat="1">
      <c r="A363" s="13"/>
      <c r="B363" s="193"/>
      <c r="C363" s="13"/>
      <c r="D363" s="194" t="s">
        <v>197</v>
      </c>
      <c r="E363" s="195" t="s">
        <v>1</v>
      </c>
      <c r="F363" s="196" t="s">
        <v>676</v>
      </c>
      <c r="G363" s="13"/>
      <c r="H363" s="197">
        <v>11</v>
      </c>
      <c r="I363" s="198"/>
      <c r="J363" s="13"/>
      <c r="K363" s="13"/>
      <c r="L363" s="193"/>
      <c r="M363" s="199"/>
      <c r="N363" s="200"/>
      <c r="O363" s="200"/>
      <c r="P363" s="200"/>
      <c r="Q363" s="200"/>
      <c r="R363" s="200"/>
      <c r="S363" s="200"/>
      <c r="T363" s="20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5" t="s">
        <v>197</v>
      </c>
      <c r="AU363" s="195" t="s">
        <v>84</v>
      </c>
      <c r="AV363" s="13" t="s">
        <v>84</v>
      </c>
      <c r="AW363" s="13" t="s">
        <v>31</v>
      </c>
      <c r="AX363" s="13" t="s">
        <v>82</v>
      </c>
      <c r="AY363" s="195" t="s">
        <v>117</v>
      </c>
    </row>
    <row r="364" s="11" customFormat="1" ht="22.8" customHeight="1">
      <c r="A364" s="11"/>
      <c r="B364" s="155"/>
      <c r="C364" s="11"/>
      <c r="D364" s="156" t="s">
        <v>73</v>
      </c>
      <c r="E364" s="191" t="s">
        <v>677</v>
      </c>
      <c r="F364" s="191" t="s">
        <v>678</v>
      </c>
      <c r="G364" s="11"/>
      <c r="H364" s="11"/>
      <c r="I364" s="158"/>
      <c r="J364" s="192">
        <f>BK364</f>
        <v>0</v>
      </c>
      <c r="K364" s="11"/>
      <c r="L364" s="155"/>
      <c r="M364" s="160"/>
      <c r="N364" s="161"/>
      <c r="O364" s="161"/>
      <c r="P364" s="162">
        <f>SUM(P365:P374)</f>
        <v>0</v>
      </c>
      <c r="Q364" s="161"/>
      <c r="R364" s="162">
        <f>SUM(R365:R374)</f>
        <v>0</v>
      </c>
      <c r="S364" s="161"/>
      <c r="T364" s="163">
        <f>SUM(T365:T374)</f>
        <v>0</v>
      </c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R364" s="156" t="s">
        <v>82</v>
      </c>
      <c r="AT364" s="164" t="s">
        <v>73</v>
      </c>
      <c r="AU364" s="164" t="s">
        <v>82</v>
      </c>
      <c r="AY364" s="156" t="s">
        <v>117</v>
      </c>
      <c r="BK364" s="165">
        <f>SUM(BK365:BK374)</f>
        <v>0</v>
      </c>
    </row>
    <row r="365" s="2" customFormat="1" ht="24.15" customHeight="1">
      <c r="A365" s="38"/>
      <c r="B365" s="166"/>
      <c r="C365" s="167" t="s">
        <v>679</v>
      </c>
      <c r="D365" s="167" t="s">
        <v>118</v>
      </c>
      <c r="E365" s="168" t="s">
        <v>680</v>
      </c>
      <c r="F365" s="169" t="s">
        <v>681</v>
      </c>
      <c r="G365" s="170" t="s">
        <v>270</v>
      </c>
      <c r="H365" s="171">
        <v>1831.0360000000001</v>
      </c>
      <c r="I365" s="172"/>
      <c r="J365" s="173">
        <f>ROUND(I365*H365,2)</f>
        <v>0</v>
      </c>
      <c r="K365" s="174"/>
      <c r="L365" s="39"/>
      <c r="M365" s="175" t="s">
        <v>1</v>
      </c>
      <c r="N365" s="176" t="s">
        <v>39</v>
      </c>
      <c r="O365" s="77"/>
      <c r="P365" s="177">
        <f>O365*H365</f>
        <v>0</v>
      </c>
      <c r="Q365" s="177">
        <v>0</v>
      </c>
      <c r="R365" s="177">
        <f>Q365*H365</f>
        <v>0</v>
      </c>
      <c r="S365" s="177">
        <v>0</v>
      </c>
      <c r="T365" s="17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179" t="s">
        <v>122</v>
      </c>
      <c r="AT365" s="179" t="s">
        <v>118</v>
      </c>
      <c r="AU365" s="179" t="s">
        <v>84</v>
      </c>
      <c r="AY365" s="19" t="s">
        <v>117</v>
      </c>
      <c r="BE365" s="180">
        <f>IF(N365="základní",J365,0)</f>
        <v>0</v>
      </c>
      <c r="BF365" s="180">
        <f>IF(N365="snížená",J365,0)</f>
        <v>0</v>
      </c>
      <c r="BG365" s="180">
        <f>IF(N365="zákl. přenesená",J365,0)</f>
        <v>0</v>
      </c>
      <c r="BH365" s="180">
        <f>IF(N365="sníž. přenesená",J365,0)</f>
        <v>0</v>
      </c>
      <c r="BI365" s="180">
        <f>IF(N365="nulová",J365,0)</f>
        <v>0</v>
      </c>
      <c r="BJ365" s="19" t="s">
        <v>82</v>
      </c>
      <c r="BK365" s="180">
        <f>ROUND(I365*H365,2)</f>
        <v>0</v>
      </c>
      <c r="BL365" s="19" t="s">
        <v>122</v>
      </c>
      <c r="BM365" s="179" t="s">
        <v>682</v>
      </c>
    </row>
    <row r="366" s="2" customFormat="1" ht="16.5" customHeight="1">
      <c r="A366" s="38"/>
      <c r="B366" s="166"/>
      <c r="C366" s="167" t="s">
        <v>683</v>
      </c>
      <c r="D366" s="167" t="s">
        <v>118</v>
      </c>
      <c r="E366" s="168" t="s">
        <v>684</v>
      </c>
      <c r="F366" s="169" t="s">
        <v>685</v>
      </c>
      <c r="G366" s="170" t="s">
        <v>270</v>
      </c>
      <c r="H366" s="171">
        <v>5493.1080000000002</v>
      </c>
      <c r="I366" s="172"/>
      <c r="J366" s="173">
        <f>ROUND(I366*H366,2)</f>
        <v>0</v>
      </c>
      <c r="K366" s="174"/>
      <c r="L366" s="39"/>
      <c r="M366" s="175" t="s">
        <v>1</v>
      </c>
      <c r="N366" s="176" t="s">
        <v>39</v>
      </c>
      <c r="O366" s="77"/>
      <c r="P366" s="177">
        <f>O366*H366</f>
        <v>0</v>
      </c>
      <c r="Q366" s="177">
        <v>0</v>
      </c>
      <c r="R366" s="177">
        <f>Q366*H366</f>
        <v>0</v>
      </c>
      <c r="S366" s="177">
        <v>0</v>
      </c>
      <c r="T366" s="17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179" t="s">
        <v>122</v>
      </c>
      <c r="AT366" s="179" t="s">
        <v>118</v>
      </c>
      <c r="AU366" s="179" t="s">
        <v>84</v>
      </c>
      <c r="AY366" s="19" t="s">
        <v>117</v>
      </c>
      <c r="BE366" s="180">
        <f>IF(N366="základní",J366,0)</f>
        <v>0</v>
      </c>
      <c r="BF366" s="180">
        <f>IF(N366="snížená",J366,0)</f>
        <v>0</v>
      </c>
      <c r="BG366" s="180">
        <f>IF(N366="zákl. přenesená",J366,0)</f>
        <v>0</v>
      </c>
      <c r="BH366" s="180">
        <f>IF(N366="sníž. přenesená",J366,0)</f>
        <v>0</v>
      </c>
      <c r="BI366" s="180">
        <f>IF(N366="nulová",J366,0)</f>
        <v>0</v>
      </c>
      <c r="BJ366" s="19" t="s">
        <v>82</v>
      </c>
      <c r="BK366" s="180">
        <f>ROUND(I366*H366,2)</f>
        <v>0</v>
      </c>
      <c r="BL366" s="19" t="s">
        <v>122</v>
      </c>
      <c r="BM366" s="179" t="s">
        <v>686</v>
      </c>
    </row>
    <row r="367" s="13" customFormat="1">
      <c r="A367" s="13"/>
      <c r="B367" s="193"/>
      <c r="C367" s="13"/>
      <c r="D367" s="194" t="s">
        <v>197</v>
      </c>
      <c r="E367" s="13"/>
      <c r="F367" s="196" t="s">
        <v>687</v>
      </c>
      <c r="G367" s="13"/>
      <c r="H367" s="197">
        <v>5493.1080000000002</v>
      </c>
      <c r="I367" s="198"/>
      <c r="J367" s="13"/>
      <c r="K367" s="13"/>
      <c r="L367" s="193"/>
      <c r="M367" s="199"/>
      <c r="N367" s="200"/>
      <c r="O367" s="200"/>
      <c r="P367" s="200"/>
      <c r="Q367" s="200"/>
      <c r="R367" s="200"/>
      <c r="S367" s="200"/>
      <c r="T367" s="20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5" t="s">
        <v>197</v>
      </c>
      <c r="AU367" s="195" t="s">
        <v>84</v>
      </c>
      <c r="AV367" s="13" t="s">
        <v>84</v>
      </c>
      <c r="AW367" s="13" t="s">
        <v>3</v>
      </c>
      <c r="AX367" s="13" t="s">
        <v>82</v>
      </c>
      <c r="AY367" s="195" t="s">
        <v>117</v>
      </c>
    </row>
    <row r="368" s="2" customFormat="1" ht="24.15" customHeight="1">
      <c r="A368" s="38"/>
      <c r="B368" s="166"/>
      <c r="C368" s="167" t="s">
        <v>688</v>
      </c>
      <c r="D368" s="167" t="s">
        <v>118</v>
      </c>
      <c r="E368" s="168" t="s">
        <v>689</v>
      </c>
      <c r="F368" s="169" t="s">
        <v>690</v>
      </c>
      <c r="G368" s="170" t="s">
        <v>270</v>
      </c>
      <c r="H368" s="171">
        <v>1831.0360000000001</v>
      </c>
      <c r="I368" s="172"/>
      <c r="J368" s="173">
        <f>ROUND(I368*H368,2)</f>
        <v>0</v>
      </c>
      <c r="K368" s="174"/>
      <c r="L368" s="39"/>
      <c r="M368" s="175" t="s">
        <v>1</v>
      </c>
      <c r="N368" s="176" t="s">
        <v>39</v>
      </c>
      <c r="O368" s="77"/>
      <c r="P368" s="177">
        <f>O368*H368</f>
        <v>0</v>
      </c>
      <c r="Q368" s="177">
        <v>0</v>
      </c>
      <c r="R368" s="177">
        <f>Q368*H368</f>
        <v>0</v>
      </c>
      <c r="S368" s="177">
        <v>0</v>
      </c>
      <c r="T368" s="17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79" t="s">
        <v>122</v>
      </c>
      <c r="AT368" s="179" t="s">
        <v>118</v>
      </c>
      <c r="AU368" s="179" t="s">
        <v>84</v>
      </c>
      <c r="AY368" s="19" t="s">
        <v>117</v>
      </c>
      <c r="BE368" s="180">
        <f>IF(N368="základní",J368,0)</f>
        <v>0</v>
      </c>
      <c r="BF368" s="180">
        <f>IF(N368="snížená",J368,0)</f>
        <v>0</v>
      </c>
      <c r="BG368" s="180">
        <f>IF(N368="zákl. přenesená",J368,0)</f>
        <v>0</v>
      </c>
      <c r="BH368" s="180">
        <f>IF(N368="sníž. přenesená",J368,0)</f>
        <v>0</v>
      </c>
      <c r="BI368" s="180">
        <f>IF(N368="nulová",J368,0)</f>
        <v>0</v>
      </c>
      <c r="BJ368" s="19" t="s">
        <v>82</v>
      </c>
      <c r="BK368" s="180">
        <f>ROUND(I368*H368,2)</f>
        <v>0</v>
      </c>
      <c r="BL368" s="19" t="s">
        <v>122</v>
      </c>
      <c r="BM368" s="179" t="s">
        <v>691</v>
      </c>
    </row>
    <row r="369" s="2" customFormat="1" ht="37.8" customHeight="1">
      <c r="A369" s="38"/>
      <c r="B369" s="166"/>
      <c r="C369" s="167" t="s">
        <v>692</v>
      </c>
      <c r="D369" s="167" t="s">
        <v>118</v>
      </c>
      <c r="E369" s="168" t="s">
        <v>693</v>
      </c>
      <c r="F369" s="169" t="s">
        <v>694</v>
      </c>
      <c r="G369" s="170" t="s">
        <v>270</v>
      </c>
      <c r="H369" s="171">
        <v>82.847999999999999</v>
      </c>
      <c r="I369" s="172"/>
      <c r="J369" s="173">
        <f>ROUND(I369*H369,2)</f>
        <v>0</v>
      </c>
      <c r="K369" s="174"/>
      <c r="L369" s="39"/>
      <c r="M369" s="175" t="s">
        <v>1</v>
      </c>
      <c r="N369" s="176" t="s">
        <v>39</v>
      </c>
      <c r="O369" s="77"/>
      <c r="P369" s="177">
        <f>O369*H369</f>
        <v>0</v>
      </c>
      <c r="Q369" s="177">
        <v>0</v>
      </c>
      <c r="R369" s="177">
        <f>Q369*H369</f>
        <v>0</v>
      </c>
      <c r="S369" s="177">
        <v>0</v>
      </c>
      <c r="T369" s="178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179" t="s">
        <v>122</v>
      </c>
      <c r="AT369" s="179" t="s">
        <v>118</v>
      </c>
      <c r="AU369" s="179" t="s">
        <v>84</v>
      </c>
      <c r="AY369" s="19" t="s">
        <v>117</v>
      </c>
      <c r="BE369" s="180">
        <f>IF(N369="základní",J369,0)</f>
        <v>0</v>
      </c>
      <c r="BF369" s="180">
        <f>IF(N369="snížená",J369,0)</f>
        <v>0</v>
      </c>
      <c r="BG369" s="180">
        <f>IF(N369="zákl. přenesená",J369,0)</f>
        <v>0</v>
      </c>
      <c r="BH369" s="180">
        <f>IF(N369="sníž. přenesená",J369,0)</f>
        <v>0</v>
      </c>
      <c r="BI369" s="180">
        <f>IF(N369="nulová",J369,0)</f>
        <v>0</v>
      </c>
      <c r="BJ369" s="19" t="s">
        <v>82</v>
      </c>
      <c r="BK369" s="180">
        <f>ROUND(I369*H369,2)</f>
        <v>0</v>
      </c>
      <c r="BL369" s="19" t="s">
        <v>122</v>
      </c>
      <c r="BM369" s="179" t="s">
        <v>695</v>
      </c>
    </row>
    <row r="370" s="2" customFormat="1">
      <c r="A370" s="38"/>
      <c r="B370" s="39"/>
      <c r="C370" s="38"/>
      <c r="D370" s="194" t="s">
        <v>555</v>
      </c>
      <c r="E370" s="38"/>
      <c r="F370" s="229" t="s">
        <v>696</v>
      </c>
      <c r="G370" s="38"/>
      <c r="H370" s="38"/>
      <c r="I370" s="230"/>
      <c r="J370" s="38"/>
      <c r="K370" s="38"/>
      <c r="L370" s="39"/>
      <c r="M370" s="231"/>
      <c r="N370" s="232"/>
      <c r="O370" s="77"/>
      <c r="P370" s="77"/>
      <c r="Q370" s="77"/>
      <c r="R370" s="77"/>
      <c r="S370" s="77"/>
      <c r="T370" s="78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9" t="s">
        <v>555</v>
      </c>
      <c r="AU370" s="19" t="s">
        <v>84</v>
      </c>
    </row>
    <row r="371" s="13" customFormat="1">
      <c r="A371" s="13"/>
      <c r="B371" s="193"/>
      <c r="C371" s="13"/>
      <c r="D371" s="194" t="s">
        <v>197</v>
      </c>
      <c r="E371" s="195" t="s">
        <v>1</v>
      </c>
      <c r="F371" s="196" t="s">
        <v>697</v>
      </c>
      <c r="G371" s="13"/>
      <c r="H371" s="197">
        <v>82.847999999999999</v>
      </c>
      <c r="I371" s="198"/>
      <c r="J371" s="13"/>
      <c r="K371" s="13"/>
      <c r="L371" s="193"/>
      <c r="M371" s="199"/>
      <c r="N371" s="200"/>
      <c r="O371" s="200"/>
      <c r="P371" s="200"/>
      <c r="Q371" s="200"/>
      <c r="R371" s="200"/>
      <c r="S371" s="200"/>
      <c r="T371" s="20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5" t="s">
        <v>197</v>
      </c>
      <c r="AU371" s="195" t="s">
        <v>84</v>
      </c>
      <c r="AV371" s="13" t="s">
        <v>84</v>
      </c>
      <c r="AW371" s="13" t="s">
        <v>31</v>
      </c>
      <c r="AX371" s="13" t="s">
        <v>82</v>
      </c>
      <c r="AY371" s="195" t="s">
        <v>117</v>
      </c>
    </row>
    <row r="372" s="2" customFormat="1" ht="44.25" customHeight="1">
      <c r="A372" s="38"/>
      <c r="B372" s="166"/>
      <c r="C372" s="167" t="s">
        <v>698</v>
      </c>
      <c r="D372" s="167" t="s">
        <v>118</v>
      </c>
      <c r="E372" s="168" t="s">
        <v>699</v>
      </c>
      <c r="F372" s="169" t="s">
        <v>700</v>
      </c>
      <c r="G372" s="170" t="s">
        <v>270</v>
      </c>
      <c r="H372" s="171">
        <v>1304.1300000000001</v>
      </c>
      <c r="I372" s="172"/>
      <c r="J372" s="173">
        <f>ROUND(I372*H372,2)</f>
        <v>0</v>
      </c>
      <c r="K372" s="174"/>
      <c r="L372" s="39"/>
      <c r="M372" s="175" t="s">
        <v>1</v>
      </c>
      <c r="N372" s="176" t="s">
        <v>39</v>
      </c>
      <c r="O372" s="77"/>
      <c r="P372" s="177">
        <f>O372*H372</f>
        <v>0</v>
      </c>
      <c r="Q372" s="177">
        <v>0</v>
      </c>
      <c r="R372" s="177">
        <f>Q372*H372</f>
        <v>0</v>
      </c>
      <c r="S372" s="177">
        <v>0</v>
      </c>
      <c r="T372" s="17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179" t="s">
        <v>122</v>
      </c>
      <c r="AT372" s="179" t="s">
        <v>118</v>
      </c>
      <c r="AU372" s="179" t="s">
        <v>84</v>
      </c>
      <c r="AY372" s="19" t="s">
        <v>117</v>
      </c>
      <c r="BE372" s="180">
        <f>IF(N372="základní",J372,0)</f>
        <v>0</v>
      </c>
      <c r="BF372" s="180">
        <f>IF(N372="snížená",J372,0)</f>
        <v>0</v>
      </c>
      <c r="BG372" s="180">
        <f>IF(N372="zákl. přenesená",J372,0)</f>
        <v>0</v>
      </c>
      <c r="BH372" s="180">
        <f>IF(N372="sníž. přenesená",J372,0)</f>
        <v>0</v>
      </c>
      <c r="BI372" s="180">
        <f>IF(N372="nulová",J372,0)</f>
        <v>0</v>
      </c>
      <c r="BJ372" s="19" t="s">
        <v>82</v>
      </c>
      <c r="BK372" s="180">
        <f>ROUND(I372*H372,2)</f>
        <v>0</v>
      </c>
      <c r="BL372" s="19" t="s">
        <v>122</v>
      </c>
      <c r="BM372" s="179" t="s">
        <v>701</v>
      </c>
    </row>
    <row r="373" s="2" customFormat="1">
      <c r="A373" s="38"/>
      <c r="B373" s="39"/>
      <c r="C373" s="38"/>
      <c r="D373" s="194" t="s">
        <v>555</v>
      </c>
      <c r="E373" s="38"/>
      <c r="F373" s="229" t="s">
        <v>702</v>
      </c>
      <c r="G373" s="38"/>
      <c r="H373" s="38"/>
      <c r="I373" s="230"/>
      <c r="J373" s="38"/>
      <c r="K373" s="38"/>
      <c r="L373" s="39"/>
      <c r="M373" s="231"/>
      <c r="N373" s="232"/>
      <c r="O373" s="77"/>
      <c r="P373" s="77"/>
      <c r="Q373" s="77"/>
      <c r="R373" s="77"/>
      <c r="S373" s="77"/>
      <c r="T373" s="78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9" t="s">
        <v>555</v>
      </c>
      <c r="AU373" s="19" t="s">
        <v>84</v>
      </c>
    </row>
    <row r="374" s="2" customFormat="1" ht="44.25" customHeight="1">
      <c r="A374" s="38"/>
      <c r="B374" s="166"/>
      <c r="C374" s="167" t="s">
        <v>703</v>
      </c>
      <c r="D374" s="167" t="s">
        <v>118</v>
      </c>
      <c r="E374" s="168" t="s">
        <v>704</v>
      </c>
      <c r="F374" s="169" t="s">
        <v>705</v>
      </c>
      <c r="G374" s="170" t="s">
        <v>270</v>
      </c>
      <c r="H374" s="171">
        <v>443.15600000000001</v>
      </c>
      <c r="I374" s="172"/>
      <c r="J374" s="173">
        <f>ROUND(I374*H374,2)</f>
        <v>0</v>
      </c>
      <c r="K374" s="174"/>
      <c r="L374" s="39"/>
      <c r="M374" s="175" t="s">
        <v>1</v>
      </c>
      <c r="N374" s="176" t="s">
        <v>39</v>
      </c>
      <c r="O374" s="77"/>
      <c r="P374" s="177">
        <f>O374*H374</f>
        <v>0</v>
      </c>
      <c r="Q374" s="177">
        <v>0</v>
      </c>
      <c r="R374" s="177">
        <f>Q374*H374</f>
        <v>0</v>
      </c>
      <c r="S374" s="177">
        <v>0</v>
      </c>
      <c r="T374" s="17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179" t="s">
        <v>122</v>
      </c>
      <c r="AT374" s="179" t="s">
        <v>118</v>
      </c>
      <c r="AU374" s="179" t="s">
        <v>84</v>
      </c>
      <c r="AY374" s="19" t="s">
        <v>117</v>
      </c>
      <c r="BE374" s="180">
        <f>IF(N374="základní",J374,0)</f>
        <v>0</v>
      </c>
      <c r="BF374" s="180">
        <f>IF(N374="snížená",J374,0)</f>
        <v>0</v>
      </c>
      <c r="BG374" s="180">
        <f>IF(N374="zákl. přenesená",J374,0)</f>
        <v>0</v>
      </c>
      <c r="BH374" s="180">
        <f>IF(N374="sníž. přenesená",J374,0)</f>
        <v>0</v>
      </c>
      <c r="BI374" s="180">
        <f>IF(N374="nulová",J374,0)</f>
        <v>0</v>
      </c>
      <c r="BJ374" s="19" t="s">
        <v>82</v>
      </c>
      <c r="BK374" s="180">
        <f>ROUND(I374*H374,2)</f>
        <v>0</v>
      </c>
      <c r="BL374" s="19" t="s">
        <v>122</v>
      </c>
      <c r="BM374" s="179" t="s">
        <v>706</v>
      </c>
    </row>
    <row r="375" s="11" customFormat="1" ht="22.8" customHeight="1">
      <c r="A375" s="11"/>
      <c r="B375" s="155"/>
      <c r="C375" s="11"/>
      <c r="D375" s="156" t="s">
        <v>73</v>
      </c>
      <c r="E375" s="191" t="s">
        <v>707</v>
      </c>
      <c r="F375" s="191" t="s">
        <v>708</v>
      </c>
      <c r="G375" s="11"/>
      <c r="H375" s="11"/>
      <c r="I375" s="158"/>
      <c r="J375" s="192">
        <f>BK375</f>
        <v>0</v>
      </c>
      <c r="K375" s="11"/>
      <c r="L375" s="155"/>
      <c r="M375" s="160"/>
      <c r="N375" s="161"/>
      <c r="O375" s="161"/>
      <c r="P375" s="162">
        <f>SUM(P376:P379)</f>
        <v>0</v>
      </c>
      <c r="Q375" s="161"/>
      <c r="R375" s="162">
        <f>SUM(R376:R379)</f>
        <v>0</v>
      </c>
      <c r="S375" s="161"/>
      <c r="T375" s="163">
        <f>SUM(T376:T379)</f>
        <v>0</v>
      </c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R375" s="156" t="s">
        <v>82</v>
      </c>
      <c r="AT375" s="164" t="s">
        <v>73</v>
      </c>
      <c r="AU375" s="164" t="s">
        <v>82</v>
      </c>
      <c r="AY375" s="156" t="s">
        <v>117</v>
      </c>
      <c r="BK375" s="165">
        <f>SUM(BK376:BK379)</f>
        <v>0</v>
      </c>
    </row>
    <row r="376" s="2" customFormat="1" ht="33" customHeight="1">
      <c r="A376" s="38"/>
      <c r="B376" s="166"/>
      <c r="C376" s="167" t="s">
        <v>709</v>
      </c>
      <c r="D376" s="167" t="s">
        <v>118</v>
      </c>
      <c r="E376" s="168" t="s">
        <v>710</v>
      </c>
      <c r="F376" s="169" t="s">
        <v>711</v>
      </c>
      <c r="G376" s="170" t="s">
        <v>270</v>
      </c>
      <c r="H376" s="171">
        <v>1410.338</v>
      </c>
      <c r="I376" s="172"/>
      <c r="J376" s="173">
        <f>ROUND(I376*H376,2)</f>
        <v>0</v>
      </c>
      <c r="K376" s="174"/>
      <c r="L376" s="39"/>
      <c r="M376" s="175" t="s">
        <v>1</v>
      </c>
      <c r="N376" s="176" t="s">
        <v>39</v>
      </c>
      <c r="O376" s="77"/>
      <c r="P376" s="177">
        <f>O376*H376</f>
        <v>0</v>
      </c>
      <c r="Q376" s="177">
        <v>0</v>
      </c>
      <c r="R376" s="177">
        <f>Q376*H376</f>
        <v>0</v>
      </c>
      <c r="S376" s="177">
        <v>0</v>
      </c>
      <c r="T376" s="17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179" t="s">
        <v>122</v>
      </c>
      <c r="AT376" s="179" t="s">
        <v>118</v>
      </c>
      <c r="AU376" s="179" t="s">
        <v>84</v>
      </c>
      <c r="AY376" s="19" t="s">
        <v>117</v>
      </c>
      <c r="BE376" s="180">
        <f>IF(N376="základní",J376,0)</f>
        <v>0</v>
      </c>
      <c r="BF376" s="180">
        <f>IF(N376="snížená",J376,0)</f>
        <v>0</v>
      </c>
      <c r="BG376" s="180">
        <f>IF(N376="zákl. přenesená",J376,0)</f>
        <v>0</v>
      </c>
      <c r="BH376" s="180">
        <f>IF(N376="sníž. přenesená",J376,0)</f>
        <v>0</v>
      </c>
      <c r="BI376" s="180">
        <f>IF(N376="nulová",J376,0)</f>
        <v>0</v>
      </c>
      <c r="BJ376" s="19" t="s">
        <v>82</v>
      </c>
      <c r="BK376" s="180">
        <f>ROUND(I376*H376,2)</f>
        <v>0</v>
      </c>
      <c r="BL376" s="19" t="s">
        <v>122</v>
      </c>
      <c r="BM376" s="179" t="s">
        <v>712</v>
      </c>
    </row>
    <row r="377" s="13" customFormat="1">
      <c r="A377" s="13"/>
      <c r="B377" s="193"/>
      <c r="C377" s="13"/>
      <c r="D377" s="194" t="s">
        <v>197</v>
      </c>
      <c r="E377" s="195" t="s">
        <v>1</v>
      </c>
      <c r="F377" s="196" t="s">
        <v>713</v>
      </c>
      <c r="G377" s="13"/>
      <c r="H377" s="197">
        <v>1410.338</v>
      </c>
      <c r="I377" s="198"/>
      <c r="J377" s="13"/>
      <c r="K377" s="13"/>
      <c r="L377" s="193"/>
      <c r="M377" s="199"/>
      <c r="N377" s="200"/>
      <c r="O377" s="200"/>
      <c r="P377" s="200"/>
      <c r="Q377" s="200"/>
      <c r="R377" s="200"/>
      <c r="S377" s="200"/>
      <c r="T377" s="20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95" t="s">
        <v>197</v>
      </c>
      <c r="AU377" s="195" t="s">
        <v>84</v>
      </c>
      <c r="AV377" s="13" t="s">
        <v>84</v>
      </c>
      <c r="AW377" s="13" t="s">
        <v>31</v>
      </c>
      <c r="AX377" s="13" t="s">
        <v>82</v>
      </c>
      <c r="AY377" s="195" t="s">
        <v>117</v>
      </c>
    </row>
    <row r="378" s="2" customFormat="1" ht="24.15" customHeight="1">
      <c r="A378" s="38"/>
      <c r="B378" s="166"/>
      <c r="C378" s="167" t="s">
        <v>714</v>
      </c>
      <c r="D378" s="167" t="s">
        <v>118</v>
      </c>
      <c r="E378" s="168" t="s">
        <v>715</v>
      </c>
      <c r="F378" s="169" t="s">
        <v>716</v>
      </c>
      <c r="G378" s="170" t="s">
        <v>270</v>
      </c>
      <c r="H378" s="171">
        <v>5.8719999999999999</v>
      </c>
      <c r="I378" s="172"/>
      <c r="J378" s="173">
        <f>ROUND(I378*H378,2)</f>
        <v>0</v>
      </c>
      <c r="K378" s="174"/>
      <c r="L378" s="39"/>
      <c r="M378" s="175" t="s">
        <v>1</v>
      </c>
      <c r="N378" s="176" t="s">
        <v>39</v>
      </c>
      <c r="O378" s="77"/>
      <c r="P378" s="177">
        <f>O378*H378</f>
        <v>0</v>
      </c>
      <c r="Q378" s="177">
        <v>0</v>
      </c>
      <c r="R378" s="177">
        <f>Q378*H378</f>
        <v>0</v>
      </c>
      <c r="S378" s="177">
        <v>0</v>
      </c>
      <c r="T378" s="17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179" t="s">
        <v>122</v>
      </c>
      <c r="AT378" s="179" t="s">
        <v>118</v>
      </c>
      <c r="AU378" s="179" t="s">
        <v>84</v>
      </c>
      <c r="AY378" s="19" t="s">
        <v>117</v>
      </c>
      <c r="BE378" s="180">
        <f>IF(N378="základní",J378,0)</f>
        <v>0</v>
      </c>
      <c r="BF378" s="180">
        <f>IF(N378="snížená",J378,0)</f>
        <v>0</v>
      </c>
      <c r="BG378" s="180">
        <f>IF(N378="zákl. přenesená",J378,0)</f>
        <v>0</v>
      </c>
      <c r="BH378" s="180">
        <f>IF(N378="sníž. přenesená",J378,0)</f>
        <v>0</v>
      </c>
      <c r="BI378" s="180">
        <f>IF(N378="nulová",J378,0)</f>
        <v>0</v>
      </c>
      <c r="BJ378" s="19" t="s">
        <v>82</v>
      </c>
      <c r="BK378" s="180">
        <f>ROUND(I378*H378,2)</f>
        <v>0</v>
      </c>
      <c r="BL378" s="19" t="s">
        <v>122</v>
      </c>
      <c r="BM378" s="179" t="s">
        <v>717</v>
      </c>
    </row>
    <row r="379" s="13" customFormat="1">
      <c r="A379" s="13"/>
      <c r="B379" s="193"/>
      <c r="C379" s="13"/>
      <c r="D379" s="194" t="s">
        <v>197</v>
      </c>
      <c r="E379" s="195" t="s">
        <v>172</v>
      </c>
      <c r="F379" s="196" t="s">
        <v>173</v>
      </c>
      <c r="G379" s="13"/>
      <c r="H379" s="197">
        <v>5.8719999999999999</v>
      </c>
      <c r="I379" s="198"/>
      <c r="J379" s="13"/>
      <c r="K379" s="13"/>
      <c r="L379" s="193"/>
      <c r="M379" s="199"/>
      <c r="N379" s="200"/>
      <c r="O379" s="200"/>
      <c r="P379" s="200"/>
      <c r="Q379" s="200"/>
      <c r="R379" s="200"/>
      <c r="S379" s="200"/>
      <c r="T379" s="20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5" t="s">
        <v>197</v>
      </c>
      <c r="AU379" s="195" t="s">
        <v>84</v>
      </c>
      <c r="AV379" s="13" t="s">
        <v>84</v>
      </c>
      <c r="AW379" s="13" t="s">
        <v>31</v>
      </c>
      <c r="AX379" s="13" t="s">
        <v>82</v>
      </c>
      <c r="AY379" s="195" t="s">
        <v>117</v>
      </c>
    </row>
    <row r="380" s="11" customFormat="1" ht="25.92" customHeight="1">
      <c r="A380" s="11"/>
      <c r="B380" s="155"/>
      <c r="C380" s="11"/>
      <c r="D380" s="156" t="s">
        <v>73</v>
      </c>
      <c r="E380" s="157" t="s">
        <v>718</v>
      </c>
      <c r="F380" s="157" t="s">
        <v>719</v>
      </c>
      <c r="G380" s="11"/>
      <c r="H380" s="11"/>
      <c r="I380" s="158"/>
      <c r="J380" s="159">
        <f>BK380</f>
        <v>0</v>
      </c>
      <c r="K380" s="11"/>
      <c r="L380" s="155"/>
      <c r="M380" s="160"/>
      <c r="N380" s="161"/>
      <c r="O380" s="161"/>
      <c r="P380" s="162">
        <f>P381</f>
        <v>0</v>
      </c>
      <c r="Q380" s="161"/>
      <c r="R380" s="162">
        <f>R381</f>
        <v>0.48090110000000003</v>
      </c>
      <c r="S380" s="161"/>
      <c r="T380" s="163">
        <f>T381</f>
        <v>0</v>
      </c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R380" s="156" t="s">
        <v>84</v>
      </c>
      <c r="AT380" s="164" t="s">
        <v>73</v>
      </c>
      <c r="AU380" s="164" t="s">
        <v>74</v>
      </c>
      <c r="AY380" s="156" t="s">
        <v>117</v>
      </c>
      <c r="BK380" s="165">
        <f>BK381</f>
        <v>0</v>
      </c>
    </row>
    <row r="381" s="11" customFormat="1" ht="22.8" customHeight="1">
      <c r="A381" s="11"/>
      <c r="B381" s="155"/>
      <c r="C381" s="11"/>
      <c r="D381" s="156" t="s">
        <v>73</v>
      </c>
      <c r="E381" s="191" t="s">
        <v>720</v>
      </c>
      <c r="F381" s="191" t="s">
        <v>721</v>
      </c>
      <c r="G381" s="11"/>
      <c r="H381" s="11"/>
      <c r="I381" s="158"/>
      <c r="J381" s="192">
        <f>BK381</f>
        <v>0</v>
      </c>
      <c r="K381" s="11"/>
      <c r="L381" s="155"/>
      <c r="M381" s="160"/>
      <c r="N381" s="161"/>
      <c r="O381" s="161"/>
      <c r="P381" s="162">
        <f>SUM(P382:P391)</f>
        <v>0</v>
      </c>
      <c r="Q381" s="161"/>
      <c r="R381" s="162">
        <f>SUM(R382:R391)</f>
        <v>0.48090110000000003</v>
      </c>
      <c r="S381" s="161"/>
      <c r="T381" s="163">
        <f>SUM(T382:T391)</f>
        <v>0</v>
      </c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R381" s="156" t="s">
        <v>84</v>
      </c>
      <c r="AT381" s="164" t="s">
        <v>73</v>
      </c>
      <c r="AU381" s="164" t="s">
        <v>82</v>
      </c>
      <c r="AY381" s="156" t="s">
        <v>117</v>
      </c>
      <c r="BK381" s="165">
        <f>SUM(BK382:BK391)</f>
        <v>0</v>
      </c>
    </row>
    <row r="382" s="2" customFormat="1" ht="24.15" customHeight="1">
      <c r="A382" s="38"/>
      <c r="B382" s="166"/>
      <c r="C382" s="167" t="s">
        <v>722</v>
      </c>
      <c r="D382" s="167" t="s">
        <v>118</v>
      </c>
      <c r="E382" s="168" t="s">
        <v>723</v>
      </c>
      <c r="F382" s="169" t="s">
        <v>724</v>
      </c>
      <c r="G382" s="170" t="s">
        <v>305</v>
      </c>
      <c r="H382" s="171">
        <v>458.02199999999999</v>
      </c>
      <c r="I382" s="172"/>
      <c r="J382" s="173">
        <f>ROUND(I382*H382,2)</f>
        <v>0</v>
      </c>
      <c r="K382" s="174"/>
      <c r="L382" s="39"/>
      <c r="M382" s="175" t="s">
        <v>1</v>
      </c>
      <c r="N382" s="176" t="s">
        <v>39</v>
      </c>
      <c r="O382" s="77"/>
      <c r="P382" s="177">
        <f>O382*H382</f>
        <v>0</v>
      </c>
      <c r="Q382" s="177">
        <v>5.0000000000000002E-05</v>
      </c>
      <c r="R382" s="177">
        <f>Q382*H382</f>
        <v>0.022901100000000001</v>
      </c>
      <c r="S382" s="177">
        <v>0</v>
      </c>
      <c r="T382" s="178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179" t="s">
        <v>273</v>
      </c>
      <c r="AT382" s="179" t="s">
        <v>118</v>
      </c>
      <c r="AU382" s="179" t="s">
        <v>84</v>
      </c>
      <c r="AY382" s="19" t="s">
        <v>117</v>
      </c>
      <c r="BE382" s="180">
        <f>IF(N382="základní",J382,0)</f>
        <v>0</v>
      </c>
      <c r="BF382" s="180">
        <f>IF(N382="snížená",J382,0)</f>
        <v>0</v>
      </c>
      <c r="BG382" s="180">
        <f>IF(N382="zákl. přenesená",J382,0)</f>
        <v>0</v>
      </c>
      <c r="BH382" s="180">
        <f>IF(N382="sníž. přenesená",J382,0)</f>
        <v>0</v>
      </c>
      <c r="BI382" s="180">
        <f>IF(N382="nulová",J382,0)</f>
        <v>0</v>
      </c>
      <c r="BJ382" s="19" t="s">
        <v>82</v>
      </c>
      <c r="BK382" s="180">
        <f>ROUND(I382*H382,2)</f>
        <v>0</v>
      </c>
      <c r="BL382" s="19" t="s">
        <v>273</v>
      </c>
      <c r="BM382" s="179" t="s">
        <v>725</v>
      </c>
    </row>
    <row r="383" s="16" customFormat="1">
      <c r="A383" s="16"/>
      <c r="B383" s="233"/>
      <c r="C383" s="16"/>
      <c r="D383" s="194" t="s">
        <v>197</v>
      </c>
      <c r="E383" s="234" t="s">
        <v>1</v>
      </c>
      <c r="F383" s="235" t="s">
        <v>726</v>
      </c>
      <c r="G383" s="16"/>
      <c r="H383" s="234" t="s">
        <v>1</v>
      </c>
      <c r="I383" s="236"/>
      <c r="J383" s="16"/>
      <c r="K383" s="16"/>
      <c r="L383" s="233"/>
      <c r="M383" s="237"/>
      <c r="N383" s="238"/>
      <c r="O383" s="238"/>
      <c r="P383" s="238"/>
      <c r="Q383" s="238"/>
      <c r="R383" s="238"/>
      <c r="S383" s="238"/>
      <c r="T383" s="239"/>
      <c r="U383" s="16"/>
      <c r="V383" s="16"/>
      <c r="W383" s="16"/>
      <c r="X383" s="16"/>
      <c r="Y383" s="16"/>
      <c r="Z383" s="16"/>
      <c r="AA383" s="16"/>
      <c r="AB383" s="16"/>
      <c r="AC383" s="16"/>
      <c r="AD383" s="16"/>
      <c r="AE383" s="16"/>
      <c r="AT383" s="234" t="s">
        <v>197</v>
      </c>
      <c r="AU383" s="234" t="s">
        <v>84</v>
      </c>
      <c r="AV383" s="16" t="s">
        <v>82</v>
      </c>
      <c r="AW383" s="16" t="s">
        <v>31</v>
      </c>
      <c r="AX383" s="16" t="s">
        <v>74</v>
      </c>
      <c r="AY383" s="234" t="s">
        <v>117</v>
      </c>
    </row>
    <row r="384" s="13" customFormat="1">
      <c r="A384" s="13"/>
      <c r="B384" s="193"/>
      <c r="C384" s="13"/>
      <c r="D384" s="194" t="s">
        <v>197</v>
      </c>
      <c r="E384" s="195" t="s">
        <v>174</v>
      </c>
      <c r="F384" s="196" t="s">
        <v>727</v>
      </c>
      <c r="G384" s="13"/>
      <c r="H384" s="197">
        <v>343.44</v>
      </c>
      <c r="I384" s="198"/>
      <c r="J384" s="13"/>
      <c r="K384" s="13"/>
      <c r="L384" s="193"/>
      <c r="M384" s="199"/>
      <c r="N384" s="200"/>
      <c r="O384" s="200"/>
      <c r="P384" s="200"/>
      <c r="Q384" s="200"/>
      <c r="R384" s="200"/>
      <c r="S384" s="200"/>
      <c r="T384" s="20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5" t="s">
        <v>197</v>
      </c>
      <c r="AU384" s="195" t="s">
        <v>84</v>
      </c>
      <c r="AV384" s="13" t="s">
        <v>84</v>
      </c>
      <c r="AW384" s="13" t="s">
        <v>31</v>
      </c>
      <c r="AX384" s="13" t="s">
        <v>74</v>
      </c>
      <c r="AY384" s="195" t="s">
        <v>117</v>
      </c>
    </row>
    <row r="385" s="13" customFormat="1">
      <c r="A385" s="13"/>
      <c r="B385" s="193"/>
      <c r="C385" s="13"/>
      <c r="D385" s="194" t="s">
        <v>197</v>
      </c>
      <c r="E385" s="195" t="s">
        <v>176</v>
      </c>
      <c r="F385" s="196" t="s">
        <v>728</v>
      </c>
      <c r="G385" s="13"/>
      <c r="H385" s="197">
        <v>114.58199999999999</v>
      </c>
      <c r="I385" s="198"/>
      <c r="J385" s="13"/>
      <c r="K385" s="13"/>
      <c r="L385" s="193"/>
      <c r="M385" s="199"/>
      <c r="N385" s="200"/>
      <c r="O385" s="200"/>
      <c r="P385" s="200"/>
      <c r="Q385" s="200"/>
      <c r="R385" s="200"/>
      <c r="S385" s="200"/>
      <c r="T385" s="20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95" t="s">
        <v>197</v>
      </c>
      <c r="AU385" s="195" t="s">
        <v>84</v>
      </c>
      <c r="AV385" s="13" t="s">
        <v>84</v>
      </c>
      <c r="AW385" s="13" t="s">
        <v>31</v>
      </c>
      <c r="AX385" s="13" t="s">
        <v>74</v>
      </c>
      <c r="AY385" s="195" t="s">
        <v>117</v>
      </c>
    </row>
    <row r="386" s="14" customFormat="1">
      <c r="A386" s="14"/>
      <c r="B386" s="202"/>
      <c r="C386" s="14"/>
      <c r="D386" s="194" t="s">
        <v>197</v>
      </c>
      <c r="E386" s="203" t="s">
        <v>1</v>
      </c>
      <c r="F386" s="204" t="s">
        <v>216</v>
      </c>
      <c r="G386" s="14"/>
      <c r="H386" s="205">
        <v>458.02199999999999</v>
      </c>
      <c r="I386" s="206"/>
      <c r="J386" s="14"/>
      <c r="K386" s="14"/>
      <c r="L386" s="202"/>
      <c r="M386" s="207"/>
      <c r="N386" s="208"/>
      <c r="O386" s="208"/>
      <c r="P386" s="208"/>
      <c r="Q386" s="208"/>
      <c r="R386" s="208"/>
      <c r="S386" s="208"/>
      <c r="T386" s="20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03" t="s">
        <v>197</v>
      </c>
      <c r="AU386" s="203" t="s">
        <v>84</v>
      </c>
      <c r="AV386" s="14" t="s">
        <v>122</v>
      </c>
      <c r="AW386" s="14" t="s">
        <v>31</v>
      </c>
      <c r="AX386" s="14" t="s">
        <v>82</v>
      </c>
      <c r="AY386" s="203" t="s">
        <v>117</v>
      </c>
    </row>
    <row r="387" s="2" customFormat="1" ht="24.15" customHeight="1">
      <c r="A387" s="38"/>
      <c r="B387" s="166"/>
      <c r="C387" s="210" t="s">
        <v>729</v>
      </c>
      <c r="D387" s="210" t="s">
        <v>284</v>
      </c>
      <c r="E387" s="211" t="s">
        <v>730</v>
      </c>
      <c r="F387" s="212" t="s">
        <v>731</v>
      </c>
      <c r="G387" s="213" t="s">
        <v>270</v>
      </c>
      <c r="H387" s="214">
        <v>0.34300000000000003</v>
      </c>
      <c r="I387" s="215"/>
      <c r="J387" s="216">
        <f>ROUND(I387*H387,2)</f>
        <v>0</v>
      </c>
      <c r="K387" s="217"/>
      <c r="L387" s="218"/>
      <c r="M387" s="219" t="s">
        <v>1</v>
      </c>
      <c r="N387" s="220" t="s">
        <v>39</v>
      </c>
      <c r="O387" s="77"/>
      <c r="P387" s="177">
        <f>O387*H387</f>
        <v>0</v>
      </c>
      <c r="Q387" s="177">
        <v>1</v>
      </c>
      <c r="R387" s="177">
        <f>Q387*H387</f>
        <v>0.34300000000000003</v>
      </c>
      <c r="S387" s="177">
        <v>0</v>
      </c>
      <c r="T387" s="178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179" t="s">
        <v>358</v>
      </c>
      <c r="AT387" s="179" t="s">
        <v>284</v>
      </c>
      <c r="AU387" s="179" t="s">
        <v>84</v>
      </c>
      <c r="AY387" s="19" t="s">
        <v>117</v>
      </c>
      <c r="BE387" s="180">
        <f>IF(N387="základní",J387,0)</f>
        <v>0</v>
      </c>
      <c r="BF387" s="180">
        <f>IF(N387="snížená",J387,0)</f>
        <v>0</v>
      </c>
      <c r="BG387" s="180">
        <f>IF(N387="zákl. přenesená",J387,0)</f>
        <v>0</v>
      </c>
      <c r="BH387" s="180">
        <f>IF(N387="sníž. přenesená",J387,0)</f>
        <v>0</v>
      </c>
      <c r="BI387" s="180">
        <f>IF(N387="nulová",J387,0)</f>
        <v>0</v>
      </c>
      <c r="BJ387" s="19" t="s">
        <v>82</v>
      </c>
      <c r="BK387" s="180">
        <f>ROUND(I387*H387,2)</f>
        <v>0</v>
      </c>
      <c r="BL387" s="19" t="s">
        <v>273</v>
      </c>
      <c r="BM387" s="179" t="s">
        <v>732</v>
      </c>
    </row>
    <row r="388" s="13" customFormat="1">
      <c r="A388" s="13"/>
      <c r="B388" s="193"/>
      <c r="C388" s="13"/>
      <c r="D388" s="194" t="s">
        <v>197</v>
      </c>
      <c r="E388" s="195" t="s">
        <v>1</v>
      </c>
      <c r="F388" s="196" t="s">
        <v>733</v>
      </c>
      <c r="G388" s="13"/>
      <c r="H388" s="197">
        <v>0.34300000000000003</v>
      </c>
      <c r="I388" s="198"/>
      <c r="J388" s="13"/>
      <c r="K388" s="13"/>
      <c r="L388" s="193"/>
      <c r="M388" s="199"/>
      <c r="N388" s="200"/>
      <c r="O388" s="200"/>
      <c r="P388" s="200"/>
      <c r="Q388" s="200"/>
      <c r="R388" s="200"/>
      <c r="S388" s="200"/>
      <c r="T388" s="20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5" t="s">
        <v>197</v>
      </c>
      <c r="AU388" s="195" t="s">
        <v>84</v>
      </c>
      <c r="AV388" s="13" t="s">
        <v>84</v>
      </c>
      <c r="AW388" s="13" t="s">
        <v>31</v>
      </c>
      <c r="AX388" s="13" t="s">
        <v>82</v>
      </c>
      <c r="AY388" s="195" t="s">
        <v>117</v>
      </c>
    </row>
    <row r="389" s="2" customFormat="1" ht="24.15" customHeight="1">
      <c r="A389" s="38"/>
      <c r="B389" s="166"/>
      <c r="C389" s="210" t="s">
        <v>734</v>
      </c>
      <c r="D389" s="210" t="s">
        <v>284</v>
      </c>
      <c r="E389" s="211" t="s">
        <v>735</v>
      </c>
      <c r="F389" s="212" t="s">
        <v>736</v>
      </c>
      <c r="G389" s="213" t="s">
        <v>270</v>
      </c>
      <c r="H389" s="214">
        <v>0.11500000000000001</v>
      </c>
      <c r="I389" s="215"/>
      <c r="J389" s="216">
        <f>ROUND(I389*H389,2)</f>
        <v>0</v>
      </c>
      <c r="K389" s="217"/>
      <c r="L389" s="218"/>
      <c r="M389" s="219" t="s">
        <v>1</v>
      </c>
      <c r="N389" s="220" t="s">
        <v>39</v>
      </c>
      <c r="O389" s="77"/>
      <c r="P389" s="177">
        <f>O389*H389</f>
        <v>0</v>
      </c>
      <c r="Q389" s="177">
        <v>1</v>
      </c>
      <c r="R389" s="177">
        <f>Q389*H389</f>
        <v>0.11500000000000001</v>
      </c>
      <c r="S389" s="177">
        <v>0</v>
      </c>
      <c r="T389" s="17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179" t="s">
        <v>358</v>
      </c>
      <c r="AT389" s="179" t="s">
        <v>284</v>
      </c>
      <c r="AU389" s="179" t="s">
        <v>84</v>
      </c>
      <c r="AY389" s="19" t="s">
        <v>117</v>
      </c>
      <c r="BE389" s="180">
        <f>IF(N389="základní",J389,0)</f>
        <v>0</v>
      </c>
      <c r="BF389" s="180">
        <f>IF(N389="snížená",J389,0)</f>
        <v>0</v>
      </c>
      <c r="BG389" s="180">
        <f>IF(N389="zákl. přenesená",J389,0)</f>
        <v>0</v>
      </c>
      <c r="BH389" s="180">
        <f>IF(N389="sníž. přenesená",J389,0)</f>
        <v>0</v>
      </c>
      <c r="BI389" s="180">
        <f>IF(N389="nulová",J389,0)</f>
        <v>0</v>
      </c>
      <c r="BJ389" s="19" t="s">
        <v>82</v>
      </c>
      <c r="BK389" s="180">
        <f>ROUND(I389*H389,2)</f>
        <v>0</v>
      </c>
      <c r="BL389" s="19" t="s">
        <v>273</v>
      </c>
      <c r="BM389" s="179" t="s">
        <v>737</v>
      </c>
    </row>
    <row r="390" s="13" customFormat="1">
      <c r="A390" s="13"/>
      <c r="B390" s="193"/>
      <c r="C390" s="13"/>
      <c r="D390" s="194" t="s">
        <v>197</v>
      </c>
      <c r="E390" s="195" t="s">
        <v>1</v>
      </c>
      <c r="F390" s="196" t="s">
        <v>738</v>
      </c>
      <c r="G390" s="13"/>
      <c r="H390" s="197">
        <v>0.11500000000000001</v>
      </c>
      <c r="I390" s="198"/>
      <c r="J390" s="13"/>
      <c r="K390" s="13"/>
      <c r="L390" s="193"/>
      <c r="M390" s="199"/>
      <c r="N390" s="200"/>
      <c r="O390" s="200"/>
      <c r="P390" s="200"/>
      <c r="Q390" s="200"/>
      <c r="R390" s="200"/>
      <c r="S390" s="200"/>
      <c r="T390" s="20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5" t="s">
        <v>197</v>
      </c>
      <c r="AU390" s="195" t="s">
        <v>84</v>
      </c>
      <c r="AV390" s="13" t="s">
        <v>84</v>
      </c>
      <c r="AW390" s="13" t="s">
        <v>31</v>
      </c>
      <c r="AX390" s="13" t="s">
        <v>82</v>
      </c>
      <c r="AY390" s="195" t="s">
        <v>117</v>
      </c>
    </row>
    <row r="391" s="2" customFormat="1" ht="24.15" customHeight="1">
      <c r="A391" s="38"/>
      <c r="B391" s="166"/>
      <c r="C391" s="167" t="s">
        <v>739</v>
      </c>
      <c r="D391" s="167" t="s">
        <v>118</v>
      </c>
      <c r="E391" s="168" t="s">
        <v>740</v>
      </c>
      <c r="F391" s="169" t="s">
        <v>741</v>
      </c>
      <c r="G391" s="170" t="s">
        <v>270</v>
      </c>
      <c r="H391" s="171">
        <v>0.48099999999999998</v>
      </c>
      <c r="I391" s="172"/>
      <c r="J391" s="173">
        <f>ROUND(I391*H391,2)</f>
        <v>0</v>
      </c>
      <c r="K391" s="174"/>
      <c r="L391" s="39"/>
      <c r="M391" s="181" t="s">
        <v>1</v>
      </c>
      <c r="N391" s="182" t="s">
        <v>39</v>
      </c>
      <c r="O391" s="183"/>
      <c r="P391" s="184">
        <f>O391*H391</f>
        <v>0</v>
      </c>
      <c r="Q391" s="184">
        <v>0</v>
      </c>
      <c r="R391" s="184">
        <f>Q391*H391</f>
        <v>0</v>
      </c>
      <c r="S391" s="184">
        <v>0</v>
      </c>
      <c r="T391" s="185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179" t="s">
        <v>273</v>
      </c>
      <c r="AT391" s="179" t="s">
        <v>118</v>
      </c>
      <c r="AU391" s="179" t="s">
        <v>84</v>
      </c>
      <c r="AY391" s="19" t="s">
        <v>117</v>
      </c>
      <c r="BE391" s="180">
        <f>IF(N391="základní",J391,0)</f>
        <v>0</v>
      </c>
      <c r="BF391" s="180">
        <f>IF(N391="snížená",J391,0)</f>
        <v>0</v>
      </c>
      <c r="BG391" s="180">
        <f>IF(N391="zákl. přenesená",J391,0)</f>
        <v>0</v>
      </c>
      <c r="BH391" s="180">
        <f>IF(N391="sníž. přenesená",J391,0)</f>
        <v>0</v>
      </c>
      <c r="BI391" s="180">
        <f>IF(N391="nulová",J391,0)</f>
        <v>0</v>
      </c>
      <c r="BJ391" s="19" t="s">
        <v>82</v>
      </c>
      <c r="BK391" s="180">
        <f>ROUND(I391*H391,2)</f>
        <v>0</v>
      </c>
      <c r="BL391" s="19" t="s">
        <v>273</v>
      </c>
      <c r="BM391" s="179" t="s">
        <v>742</v>
      </c>
    </row>
    <row r="392" s="2" customFormat="1" ht="6.96" customHeight="1">
      <c r="A392" s="38"/>
      <c r="B392" s="60"/>
      <c r="C392" s="61"/>
      <c r="D392" s="61"/>
      <c r="E392" s="61"/>
      <c r="F392" s="61"/>
      <c r="G392" s="61"/>
      <c r="H392" s="61"/>
      <c r="I392" s="61"/>
      <c r="J392" s="61"/>
      <c r="K392" s="61"/>
      <c r="L392" s="39"/>
      <c r="M392" s="38"/>
      <c r="O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</row>
  </sheetData>
  <autoFilter ref="C127:K391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  <c r="AZ2" s="186" t="s">
        <v>743</v>
      </c>
      <c r="BA2" s="186" t="s">
        <v>1</v>
      </c>
      <c r="BB2" s="186" t="s">
        <v>1</v>
      </c>
      <c r="BC2" s="186" t="s">
        <v>744</v>
      </c>
      <c r="BD2" s="186" t="s">
        <v>84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84</v>
      </c>
      <c r="AZ3" s="186" t="s">
        <v>139</v>
      </c>
      <c r="BA3" s="186" t="s">
        <v>1</v>
      </c>
      <c r="BB3" s="186" t="s">
        <v>1</v>
      </c>
      <c r="BC3" s="186" t="s">
        <v>745</v>
      </c>
      <c r="BD3" s="186" t="s">
        <v>84</v>
      </c>
    </row>
    <row r="4" s="1" customFormat="1" ht="24.96" customHeight="1">
      <c r="B4" s="22"/>
      <c r="D4" s="23" t="s">
        <v>92</v>
      </c>
      <c r="L4" s="22"/>
      <c r="M4" s="120" t="s">
        <v>10</v>
      </c>
      <c r="AT4" s="19" t="s">
        <v>3</v>
      </c>
      <c r="AZ4" s="186" t="s">
        <v>147</v>
      </c>
      <c r="BA4" s="186" t="s">
        <v>1</v>
      </c>
      <c r="BB4" s="186" t="s">
        <v>1</v>
      </c>
      <c r="BC4" s="186" t="s">
        <v>746</v>
      </c>
      <c r="BD4" s="186" t="s">
        <v>84</v>
      </c>
    </row>
    <row r="5" s="1" customFormat="1" ht="6.96" customHeight="1">
      <c r="B5" s="22"/>
      <c r="L5" s="22"/>
      <c r="AZ5" s="186" t="s">
        <v>149</v>
      </c>
      <c r="BA5" s="186" t="s">
        <v>149</v>
      </c>
      <c r="BB5" s="186" t="s">
        <v>1</v>
      </c>
      <c r="BC5" s="186" t="s">
        <v>747</v>
      </c>
      <c r="BD5" s="186" t="s">
        <v>84</v>
      </c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1" t="str">
        <f>'Rekapitulace stavby'!K6</f>
        <v>Rekonstrukce ulice Švermova mezi ulicemi Ke Koupališti a Třída Míru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93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748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7. 8. 2023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27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27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27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34</v>
      </c>
      <c r="E30" s="38"/>
      <c r="F30" s="38"/>
      <c r="G30" s="38"/>
      <c r="H30" s="38"/>
      <c r="I30" s="38"/>
      <c r="J30" s="96">
        <f>ROUND(J124,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36</v>
      </c>
      <c r="G32" s="38"/>
      <c r="H32" s="38"/>
      <c r="I32" s="43" t="s">
        <v>35</v>
      </c>
      <c r="J32" s="43" t="s">
        <v>37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38</v>
      </c>
      <c r="E33" s="32" t="s">
        <v>39</v>
      </c>
      <c r="F33" s="127">
        <f>ROUND((SUM(BE124:BE192)),  2)</f>
        <v>0</v>
      </c>
      <c r="G33" s="38"/>
      <c r="H33" s="38"/>
      <c r="I33" s="128">
        <v>0.20999999999999999</v>
      </c>
      <c r="J33" s="127">
        <f>ROUND(((SUM(BE124:BE192))*I33),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40</v>
      </c>
      <c r="F34" s="127">
        <f>ROUND((SUM(BF124:BF192)),  2)</f>
        <v>0</v>
      </c>
      <c r="G34" s="38"/>
      <c r="H34" s="38"/>
      <c r="I34" s="128">
        <v>0.14999999999999999</v>
      </c>
      <c r="J34" s="127">
        <f>ROUND(((SUM(BF124:BF192))*I34),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41</v>
      </c>
      <c r="F35" s="127">
        <f>ROUND((SUM(BG124:BG192)),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42</v>
      </c>
      <c r="F36" s="127">
        <f>ROUND((SUM(BH124:BH192)),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43</v>
      </c>
      <c r="F37" s="127">
        <f>ROUND((SUM(BI124:BI192)),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44</v>
      </c>
      <c r="E39" s="81"/>
      <c r="F39" s="81"/>
      <c r="G39" s="131" t="s">
        <v>45</v>
      </c>
      <c r="H39" s="132" t="s">
        <v>46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47</v>
      </c>
      <c r="E50" s="57"/>
      <c r="F50" s="57"/>
      <c r="G50" s="56" t="s">
        <v>48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49</v>
      </c>
      <c r="E61" s="41"/>
      <c r="F61" s="135" t="s">
        <v>50</v>
      </c>
      <c r="G61" s="58" t="s">
        <v>49</v>
      </c>
      <c r="H61" s="41"/>
      <c r="I61" s="41"/>
      <c r="J61" s="136" t="s">
        <v>50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51</v>
      </c>
      <c r="E65" s="59"/>
      <c r="F65" s="59"/>
      <c r="G65" s="56" t="s">
        <v>52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49</v>
      </c>
      <c r="E76" s="41"/>
      <c r="F76" s="135" t="s">
        <v>50</v>
      </c>
      <c r="G76" s="58" t="s">
        <v>49</v>
      </c>
      <c r="H76" s="41"/>
      <c r="I76" s="41"/>
      <c r="J76" s="136" t="s">
        <v>50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1" t="str">
        <f>E7</f>
        <v>Rekonstrukce ulice Švermova mezi ulicemi Ke Koupališti a Třída Míru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401 - Veřejné osvětlení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Beroun</v>
      </c>
      <c r="G89" s="38"/>
      <c r="H89" s="38"/>
      <c r="I89" s="32" t="s">
        <v>22</v>
      </c>
      <c r="J89" s="69" t="str">
        <f>IF(J12="","",J12)</f>
        <v>7. 8. 2023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96</v>
      </c>
      <c r="D94" s="129"/>
      <c r="E94" s="129"/>
      <c r="F94" s="129"/>
      <c r="G94" s="129"/>
      <c r="H94" s="129"/>
      <c r="I94" s="129"/>
      <c r="J94" s="138" t="s">
        <v>97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98</v>
      </c>
      <c r="D96" s="38"/>
      <c r="E96" s="38"/>
      <c r="F96" s="38"/>
      <c r="G96" s="38"/>
      <c r="H96" s="38"/>
      <c r="I96" s="38"/>
      <c r="J96" s="96">
        <f>J124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99</v>
      </c>
    </row>
    <row r="97" s="9" customFormat="1" ht="24.96" customHeight="1">
      <c r="A97" s="9"/>
      <c r="B97" s="140"/>
      <c r="C97" s="9"/>
      <c r="D97" s="141" t="s">
        <v>178</v>
      </c>
      <c r="E97" s="142"/>
      <c r="F97" s="142"/>
      <c r="G97" s="142"/>
      <c r="H97" s="142"/>
      <c r="I97" s="142"/>
      <c r="J97" s="143">
        <f>J125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187"/>
      <c r="C98" s="12"/>
      <c r="D98" s="188" t="s">
        <v>179</v>
      </c>
      <c r="E98" s="189"/>
      <c r="F98" s="189"/>
      <c r="G98" s="189"/>
      <c r="H98" s="189"/>
      <c r="I98" s="189"/>
      <c r="J98" s="190">
        <f>J126</f>
        <v>0</v>
      </c>
      <c r="K98" s="12"/>
      <c r="L98" s="187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187"/>
      <c r="C99" s="12"/>
      <c r="D99" s="188" t="s">
        <v>180</v>
      </c>
      <c r="E99" s="189"/>
      <c r="F99" s="189"/>
      <c r="G99" s="189"/>
      <c r="H99" s="189"/>
      <c r="I99" s="189"/>
      <c r="J99" s="190">
        <f>J143</f>
        <v>0</v>
      </c>
      <c r="K99" s="12"/>
      <c r="L99" s="187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9" customFormat="1" ht="24.96" customHeight="1">
      <c r="A100" s="9"/>
      <c r="B100" s="140"/>
      <c r="C100" s="9"/>
      <c r="D100" s="141" t="s">
        <v>188</v>
      </c>
      <c r="E100" s="142"/>
      <c r="F100" s="142"/>
      <c r="G100" s="142"/>
      <c r="H100" s="142"/>
      <c r="I100" s="142"/>
      <c r="J100" s="143">
        <f>J146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2" customFormat="1" ht="19.92" customHeight="1">
      <c r="A101" s="12"/>
      <c r="B101" s="187"/>
      <c r="C101" s="12"/>
      <c r="D101" s="188" t="s">
        <v>749</v>
      </c>
      <c r="E101" s="189"/>
      <c r="F101" s="189"/>
      <c r="G101" s="189"/>
      <c r="H101" s="189"/>
      <c r="I101" s="189"/>
      <c r="J101" s="190">
        <f>J147</f>
        <v>0</v>
      </c>
      <c r="K101" s="12"/>
      <c r="L101" s="187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9" customFormat="1" ht="24.96" customHeight="1">
      <c r="A102" s="9"/>
      <c r="B102" s="140"/>
      <c r="C102" s="9"/>
      <c r="D102" s="141" t="s">
        <v>750</v>
      </c>
      <c r="E102" s="142"/>
      <c r="F102" s="142"/>
      <c r="G102" s="142"/>
      <c r="H102" s="142"/>
      <c r="I102" s="142"/>
      <c r="J102" s="143">
        <f>J158</f>
        <v>0</v>
      </c>
      <c r="K102" s="9"/>
      <c r="L102" s="14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2" customFormat="1" ht="19.92" customHeight="1">
      <c r="A103" s="12"/>
      <c r="B103" s="187"/>
      <c r="C103" s="12"/>
      <c r="D103" s="188" t="s">
        <v>751</v>
      </c>
      <c r="E103" s="189"/>
      <c r="F103" s="189"/>
      <c r="G103" s="189"/>
      <c r="H103" s="189"/>
      <c r="I103" s="189"/>
      <c r="J103" s="190">
        <f>J159</f>
        <v>0</v>
      </c>
      <c r="K103" s="12"/>
      <c r="L103" s="187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187"/>
      <c r="C104" s="12"/>
      <c r="D104" s="188" t="s">
        <v>752</v>
      </c>
      <c r="E104" s="189"/>
      <c r="F104" s="189"/>
      <c r="G104" s="189"/>
      <c r="H104" s="189"/>
      <c r="I104" s="189"/>
      <c r="J104" s="190">
        <f>J178</f>
        <v>0</v>
      </c>
      <c r="K104" s="12"/>
      <c r="L104" s="187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2" customFormat="1" ht="21.84" customHeight="1">
      <c r="A105" s="38"/>
      <c r="B105" s="39"/>
      <c r="C105" s="38"/>
      <c r="D105" s="38"/>
      <c r="E105" s="38"/>
      <c r="F105" s="38"/>
      <c r="G105" s="38"/>
      <c r="H105" s="38"/>
      <c r="I105" s="38"/>
      <c r="J105" s="38"/>
      <c r="K105" s="38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101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38"/>
      <c r="D114" s="38"/>
      <c r="E114" s="121" t="str">
        <f>E7</f>
        <v>Rekonstrukce ulice Švermova mezi ulicemi Ke Koupališti a Třída Míru</v>
      </c>
      <c r="F114" s="32"/>
      <c r="G114" s="32"/>
      <c r="H114" s="32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93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38"/>
      <c r="D116" s="38"/>
      <c r="E116" s="67" t="str">
        <f>E9</f>
        <v>SO 401 - Veřejné osvětlení</v>
      </c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38"/>
      <c r="E118" s="38"/>
      <c r="F118" s="27" t="str">
        <f>F12</f>
        <v>Beroun</v>
      </c>
      <c r="G118" s="38"/>
      <c r="H118" s="38"/>
      <c r="I118" s="32" t="s">
        <v>22</v>
      </c>
      <c r="J118" s="69" t="str">
        <f>IF(J12="","",J12)</f>
        <v>7. 8. 2023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38"/>
      <c r="E120" s="38"/>
      <c r="F120" s="27" t="str">
        <f>E15</f>
        <v xml:space="preserve"> </v>
      </c>
      <c r="G120" s="38"/>
      <c r="H120" s="38"/>
      <c r="I120" s="32" t="s">
        <v>30</v>
      </c>
      <c r="J120" s="36" t="str">
        <f>E21</f>
        <v xml:space="preserve"> 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38"/>
      <c r="E121" s="38"/>
      <c r="F121" s="27" t="str">
        <f>IF(E18="","",E18)</f>
        <v>Vyplň údaj</v>
      </c>
      <c r="G121" s="38"/>
      <c r="H121" s="38"/>
      <c r="I121" s="32" t="s">
        <v>32</v>
      </c>
      <c r="J121" s="36" t="str">
        <f>E24</f>
        <v xml:space="preserve"> 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0" customFormat="1" ht="29.28" customHeight="1">
      <c r="A123" s="144"/>
      <c r="B123" s="145"/>
      <c r="C123" s="146" t="s">
        <v>102</v>
      </c>
      <c r="D123" s="147" t="s">
        <v>59</v>
      </c>
      <c r="E123" s="147" t="s">
        <v>55</v>
      </c>
      <c r="F123" s="147" t="s">
        <v>56</v>
      </c>
      <c r="G123" s="147" t="s">
        <v>103</v>
      </c>
      <c r="H123" s="147" t="s">
        <v>104</v>
      </c>
      <c r="I123" s="147" t="s">
        <v>105</v>
      </c>
      <c r="J123" s="148" t="s">
        <v>97</v>
      </c>
      <c r="K123" s="149" t="s">
        <v>106</v>
      </c>
      <c r="L123" s="150"/>
      <c r="M123" s="86" t="s">
        <v>1</v>
      </c>
      <c r="N123" s="87" t="s">
        <v>38</v>
      </c>
      <c r="O123" s="87" t="s">
        <v>107</v>
      </c>
      <c r="P123" s="87" t="s">
        <v>108</v>
      </c>
      <c r="Q123" s="87" t="s">
        <v>109</v>
      </c>
      <c r="R123" s="87" t="s">
        <v>110</v>
      </c>
      <c r="S123" s="87" t="s">
        <v>111</v>
      </c>
      <c r="T123" s="88" t="s">
        <v>112</v>
      </c>
      <c r="U123" s="144"/>
      <c r="V123" s="144"/>
      <c r="W123" s="144"/>
      <c r="X123" s="144"/>
      <c r="Y123" s="144"/>
      <c r="Z123" s="144"/>
      <c r="AA123" s="144"/>
      <c r="AB123" s="144"/>
      <c r="AC123" s="144"/>
      <c r="AD123" s="144"/>
      <c r="AE123" s="144"/>
    </row>
    <row r="124" s="2" customFormat="1" ht="22.8" customHeight="1">
      <c r="A124" s="38"/>
      <c r="B124" s="39"/>
      <c r="C124" s="93" t="s">
        <v>113</v>
      </c>
      <c r="D124" s="38"/>
      <c r="E124" s="38"/>
      <c r="F124" s="38"/>
      <c r="G124" s="38"/>
      <c r="H124" s="38"/>
      <c r="I124" s="38"/>
      <c r="J124" s="151">
        <f>BK124</f>
        <v>0</v>
      </c>
      <c r="K124" s="38"/>
      <c r="L124" s="39"/>
      <c r="M124" s="89"/>
      <c r="N124" s="73"/>
      <c r="O124" s="90"/>
      <c r="P124" s="152">
        <f>P125+P146+P158</f>
        <v>0</v>
      </c>
      <c r="Q124" s="90"/>
      <c r="R124" s="152">
        <f>R125+R146+R158</f>
        <v>21.242750340000001</v>
      </c>
      <c r="S124" s="90"/>
      <c r="T124" s="153">
        <f>T125+T146+T158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9" t="s">
        <v>73</v>
      </c>
      <c r="AU124" s="19" t="s">
        <v>99</v>
      </c>
      <c r="BK124" s="154">
        <f>BK125+BK146+BK158</f>
        <v>0</v>
      </c>
    </row>
    <row r="125" s="11" customFormat="1" ht="25.92" customHeight="1">
      <c r="A125" s="11"/>
      <c r="B125" s="155"/>
      <c r="C125" s="11"/>
      <c r="D125" s="156" t="s">
        <v>73</v>
      </c>
      <c r="E125" s="157" t="s">
        <v>190</v>
      </c>
      <c r="F125" s="157" t="s">
        <v>191</v>
      </c>
      <c r="G125" s="11"/>
      <c r="H125" s="11"/>
      <c r="I125" s="158"/>
      <c r="J125" s="159">
        <f>BK125</f>
        <v>0</v>
      </c>
      <c r="K125" s="11"/>
      <c r="L125" s="155"/>
      <c r="M125" s="160"/>
      <c r="N125" s="161"/>
      <c r="O125" s="161"/>
      <c r="P125" s="162">
        <f>P126+P143</f>
        <v>0</v>
      </c>
      <c r="Q125" s="161"/>
      <c r="R125" s="162">
        <f>R126+R143</f>
        <v>16.842588839999998</v>
      </c>
      <c r="S125" s="161"/>
      <c r="T125" s="163">
        <f>T126+T143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56" t="s">
        <v>82</v>
      </c>
      <c r="AT125" s="164" t="s">
        <v>73</v>
      </c>
      <c r="AU125" s="164" t="s">
        <v>74</v>
      </c>
      <c r="AY125" s="156" t="s">
        <v>117</v>
      </c>
      <c r="BK125" s="165">
        <f>BK126+BK143</f>
        <v>0</v>
      </c>
    </row>
    <row r="126" s="11" customFormat="1" ht="22.8" customHeight="1">
      <c r="A126" s="11"/>
      <c r="B126" s="155"/>
      <c r="C126" s="11"/>
      <c r="D126" s="156" t="s">
        <v>73</v>
      </c>
      <c r="E126" s="191" t="s">
        <v>82</v>
      </c>
      <c r="F126" s="191" t="s">
        <v>192</v>
      </c>
      <c r="G126" s="11"/>
      <c r="H126" s="11"/>
      <c r="I126" s="158"/>
      <c r="J126" s="192">
        <f>BK126</f>
        <v>0</v>
      </c>
      <c r="K126" s="11"/>
      <c r="L126" s="155"/>
      <c r="M126" s="160"/>
      <c r="N126" s="161"/>
      <c r="O126" s="161"/>
      <c r="P126" s="162">
        <f>SUM(P127:P142)</f>
        <v>0</v>
      </c>
      <c r="Q126" s="161"/>
      <c r="R126" s="162">
        <f>SUM(R127:R142)</f>
        <v>0</v>
      </c>
      <c r="S126" s="161"/>
      <c r="T126" s="163">
        <f>SUM(T127:T142)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156" t="s">
        <v>82</v>
      </c>
      <c r="AT126" s="164" t="s">
        <v>73</v>
      </c>
      <c r="AU126" s="164" t="s">
        <v>82</v>
      </c>
      <c r="AY126" s="156" t="s">
        <v>117</v>
      </c>
      <c r="BK126" s="165">
        <f>SUM(BK127:BK142)</f>
        <v>0</v>
      </c>
    </row>
    <row r="127" s="2" customFormat="1" ht="33" customHeight="1">
      <c r="A127" s="38"/>
      <c r="B127" s="166"/>
      <c r="C127" s="167" t="s">
        <v>82</v>
      </c>
      <c r="D127" s="167" t="s">
        <v>118</v>
      </c>
      <c r="E127" s="168" t="s">
        <v>753</v>
      </c>
      <c r="F127" s="169" t="s">
        <v>754</v>
      </c>
      <c r="G127" s="170" t="s">
        <v>234</v>
      </c>
      <c r="H127" s="171">
        <v>6.7320000000000002</v>
      </c>
      <c r="I127" s="172"/>
      <c r="J127" s="173">
        <f>ROUND(I127*H127,2)</f>
        <v>0</v>
      </c>
      <c r="K127" s="174"/>
      <c r="L127" s="39"/>
      <c r="M127" s="175" t="s">
        <v>1</v>
      </c>
      <c r="N127" s="176" t="s">
        <v>39</v>
      </c>
      <c r="O127" s="77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79" t="s">
        <v>122</v>
      </c>
      <c r="AT127" s="179" t="s">
        <v>118</v>
      </c>
      <c r="AU127" s="179" t="s">
        <v>84</v>
      </c>
      <c r="AY127" s="19" t="s">
        <v>117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9" t="s">
        <v>82</v>
      </c>
      <c r="BK127" s="180">
        <f>ROUND(I127*H127,2)</f>
        <v>0</v>
      </c>
      <c r="BL127" s="19" t="s">
        <v>122</v>
      </c>
      <c r="BM127" s="179" t="s">
        <v>755</v>
      </c>
    </row>
    <row r="128" s="13" customFormat="1">
      <c r="A128" s="13"/>
      <c r="B128" s="193"/>
      <c r="C128" s="13"/>
      <c r="D128" s="194" t="s">
        <v>197</v>
      </c>
      <c r="E128" s="195" t="s">
        <v>743</v>
      </c>
      <c r="F128" s="196" t="s">
        <v>756</v>
      </c>
      <c r="G128" s="13"/>
      <c r="H128" s="197">
        <v>6.7320000000000002</v>
      </c>
      <c r="I128" s="198"/>
      <c r="J128" s="13"/>
      <c r="K128" s="13"/>
      <c r="L128" s="193"/>
      <c r="M128" s="199"/>
      <c r="N128" s="200"/>
      <c r="O128" s="200"/>
      <c r="P128" s="200"/>
      <c r="Q128" s="200"/>
      <c r="R128" s="200"/>
      <c r="S128" s="200"/>
      <c r="T128" s="20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5" t="s">
        <v>197</v>
      </c>
      <c r="AU128" s="195" t="s">
        <v>84</v>
      </c>
      <c r="AV128" s="13" t="s">
        <v>84</v>
      </c>
      <c r="AW128" s="13" t="s">
        <v>31</v>
      </c>
      <c r="AX128" s="13" t="s">
        <v>82</v>
      </c>
      <c r="AY128" s="195" t="s">
        <v>117</v>
      </c>
    </row>
    <row r="129" s="2" customFormat="1" ht="37.8" customHeight="1">
      <c r="A129" s="38"/>
      <c r="B129" s="166"/>
      <c r="C129" s="167" t="s">
        <v>84</v>
      </c>
      <c r="D129" s="167" t="s">
        <v>118</v>
      </c>
      <c r="E129" s="168" t="s">
        <v>757</v>
      </c>
      <c r="F129" s="169" t="s">
        <v>758</v>
      </c>
      <c r="G129" s="170" t="s">
        <v>234</v>
      </c>
      <c r="H129" s="171">
        <v>79.739999999999995</v>
      </c>
      <c r="I129" s="172"/>
      <c r="J129" s="173">
        <f>ROUND(I129*H129,2)</f>
        <v>0</v>
      </c>
      <c r="K129" s="174"/>
      <c r="L129" s="39"/>
      <c r="M129" s="175" t="s">
        <v>1</v>
      </c>
      <c r="N129" s="176" t="s">
        <v>39</v>
      </c>
      <c r="O129" s="77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79" t="s">
        <v>122</v>
      </c>
      <c r="AT129" s="179" t="s">
        <v>118</v>
      </c>
      <c r="AU129" s="179" t="s">
        <v>84</v>
      </c>
      <c r="AY129" s="19" t="s">
        <v>117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9" t="s">
        <v>82</v>
      </c>
      <c r="BK129" s="180">
        <f>ROUND(I129*H129,2)</f>
        <v>0</v>
      </c>
      <c r="BL129" s="19" t="s">
        <v>122</v>
      </c>
      <c r="BM129" s="179" t="s">
        <v>759</v>
      </c>
    </row>
    <row r="130" s="13" customFormat="1">
      <c r="A130" s="13"/>
      <c r="B130" s="193"/>
      <c r="C130" s="13"/>
      <c r="D130" s="194" t="s">
        <v>197</v>
      </c>
      <c r="E130" s="195" t="s">
        <v>139</v>
      </c>
      <c r="F130" s="196" t="s">
        <v>760</v>
      </c>
      <c r="G130" s="13"/>
      <c r="H130" s="197">
        <v>79.739999999999995</v>
      </c>
      <c r="I130" s="198"/>
      <c r="J130" s="13"/>
      <c r="K130" s="13"/>
      <c r="L130" s="193"/>
      <c r="M130" s="199"/>
      <c r="N130" s="200"/>
      <c r="O130" s="200"/>
      <c r="P130" s="200"/>
      <c r="Q130" s="200"/>
      <c r="R130" s="200"/>
      <c r="S130" s="200"/>
      <c r="T130" s="20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5" t="s">
        <v>197</v>
      </c>
      <c r="AU130" s="195" t="s">
        <v>84</v>
      </c>
      <c r="AV130" s="13" t="s">
        <v>84</v>
      </c>
      <c r="AW130" s="13" t="s">
        <v>31</v>
      </c>
      <c r="AX130" s="13" t="s">
        <v>82</v>
      </c>
      <c r="AY130" s="195" t="s">
        <v>117</v>
      </c>
    </row>
    <row r="131" s="2" customFormat="1" ht="37.8" customHeight="1">
      <c r="A131" s="38"/>
      <c r="B131" s="166"/>
      <c r="C131" s="167" t="s">
        <v>127</v>
      </c>
      <c r="D131" s="167" t="s">
        <v>118</v>
      </c>
      <c r="E131" s="168" t="s">
        <v>244</v>
      </c>
      <c r="F131" s="169" t="s">
        <v>245</v>
      </c>
      <c r="G131" s="170" t="s">
        <v>234</v>
      </c>
      <c r="H131" s="171">
        <v>59.805</v>
      </c>
      <c r="I131" s="172"/>
      <c r="J131" s="173">
        <f>ROUND(I131*H131,2)</f>
        <v>0</v>
      </c>
      <c r="K131" s="174"/>
      <c r="L131" s="39"/>
      <c r="M131" s="175" t="s">
        <v>1</v>
      </c>
      <c r="N131" s="176" t="s">
        <v>39</v>
      </c>
      <c r="O131" s="77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79" t="s">
        <v>122</v>
      </c>
      <c r="AT131" s="179" t="s">
        <v>118</v>
      </c>
      <c r="AU131" s="179" t="s">
        <v>84</v>
      </c>
      <c r="AY131" s="19" t="s">
        <v>117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9" t="s">
        <v>82</v>
      </c>
      <c r="BK131" s="180">
        <f>ROUND(I131*H131,2)</f>
        <v>0</v>
      </c>
      <c r="BL131" s="19" t="s">
        <v>122</v>
      </c>
      <c r="BM131" s="179" t="s">
        <v>761</v>
      </c>
    </row>
    <row r="132" s="13" customFormat="1">
      <c r="A132" s="13"/>
      <c r="B132" s="193"/>
      <c r="C132" s="13"/>
      <c r="D132" s="194" t="s">
        <v>197</v>
      </c>
      <c r="E132" s="195" t="s">
        <v>1</v>
      </c>
      <c r="F132" s="196" t="s">
        <v>147</v>
      </c>
      <c r="G132" s="13"/>
      <c r="H132" s="197">
        <v>59.805</v>
      </c>
      <c r="I132" s="198"/>
      <c r="J132" s="13"/>
      <c r="K132" s="13"/>
      <c r="L132" s="193"/>
      <c r="M132" s="199"/>
      <c r="N132" s="200"/>
      <c r="O132" s="200"/>
      <c r="P132" s="200"/>
      <c r="Q132" s="200"/>
      <c r="R132" s="200"/>
      <c r="S132" s="200"/>
      <c r="T132" s="20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5" t="s">
        <v>197</v>
      </c>
      <c r="AU132" s="195" t="s">
        <v>84</v>
      </c>
      <c r="AV132" s="13" t="s">
        <v>84</v>
      </c>
      <c r="AW132" s="13" t="s">
        <v>31</v>
      </c>
      <c r="AX132" s="13" t="s">
        <v>82</v>
      </c>
      <c r="AY132" s="195" t="s">
        <v>117</v>
      </c>
    </row>
    <row r="133" s="2" customFormat="1" ht="37.8" customHeight="1">
      <c r="A133" s="38"/>
      <c r="B133" s="166"/>
      <c r="C133" s="167" t="s">
        <v>122</v>
      </c>
      <c r="D133" s="167" t="s">
        <v>118</v>
      </c>
      <c r="E133" s="168" t="s">
        <v>249</v>
      </c>
      <c r="F133" s="169" t="s">
        <v>250</v>
      </c>
      <c r="G133" s="170" t="s">
        <v>234</v>
      </c>
      <c r="H133" s="171">
        <v>26.667000000000002</v>
      </c>
      <c r="I133" s="172"/>
      <c r="J133" s="173">
        <f>ROUND(I133*H133,2)</f>
        <v>0</v>
      </c>
      <c r="K133" s="174"/>
      <c r="L133" s="39"/>
      <c r="M133" s="175" t="s">
        <v>1</v>
      </c>
      <c r="N133" s="176" t="s">
        <v>39</v>
      </c>
      <c r="O133" s="77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79" t="s">
        <v>122</v>
      </c>
      <c r="AT133" s="179" t="s">
        <v>118</v>
      </c>
      <c r="AU133" s="179" t="s">
        <v>84</v>
      </c>
      <c r="AY133" s="19" t="s">
        <v>117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9" t="s">
        <v>82</v>
      </c>
      <c r="BK133" s="180">
        <f>ROUND(I133*H133,2)</f>
        <v>0</v>
      </c>
      <c r="BL133" s="19" t="s">
        <v>122</v>
      </c>
      <c r="BM133" s="179" t="s">
        <v>762</v>
      </c>
    </row>
    <row r="134" s="13" customFormat="1">
      <c r="A134" s="13"/>
      <c r="B134" s="193"/>
      <c r="C134" s="13"/>
      <c r="D134" s="194" t="s">
        <v>197</v>
      </c>
      <c r="E134" s="195" t="s">
        <v>149</v>
      </c>
      <c r="F134" s="196" t="s">
        <v>763</v>
      </c>
      <c r="G134" s="13"/>
      <c r="H134" s="197">
        <v>26.667000000000002</v>
      </c>
      <c r="I134" s="198"/>
      <c r="J134" s="13"/>
      <c r="K134" s="13"/>
      <c r="L134" s="193"/>
      <c r="M134" s="199"/>
      <c r="N134" s="200"/>
      <c r="O134" s="200"/>
      <c r="P134" s="200"/>
      <c r="Q134" s="200"/>
      <c r="R134" s="200"/>
      <c r="S134" s="200"/>
      <c r="T134" s="20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5" t="s">
        <v>197</v>
      </c>
      <c r="AU134" s="195" t="s">
        <v>84</v>
      </c>
      <c r="AV134" s="13" t="s">
        <v>84</v>
      </c>
      <c r="AW134" s="13" t="s">
        <v>31</v>
      </c>
      <c r="AX134" s="13" t="s">
        <v>82</v>
      </c>
      <c r="AY134" s="195" t="s">
        <v>117</v>
      </c>
    </row>
    <row r="135" s="2" customFormat="1" ht="24.15" customHeight="1">
      <c r="A135" s="38"/>
      <c r="B135" s="166"/>
      <c r="C135" s="167" t="s">
        <v>116</v>
      </c>
      <c r="D135" s="167" t="s">
        <v>118</v>
      </c>
      <c r="E135" s="168" t="s">
        <v>255</v>
      </c>
      <c r="F135" s="169" t="s">
        <v>256</v>
      </c>
      <c r="G135" s="170" t="s">
        <v>234</v>
      </c>
      <c r="H135" s="171">
        <v>26.667000000000002</v>
      </c>
      <c r="I135" s="172"/>
      <c r="J135" s="173">
        <f>ROUND(I135*H135,2)</f>
        <v>0</v>
      </c>
      <c r="K135" s="174"/>
      <c r="L135" s="39"/>
      <c r="M135" s="175" t="s">
        <v>1</v>
      </c>
      <c r="N135" s="176" t="s">
        <v>39</v>
      </c>
      <c r="O135" s="77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79" t="s">
        <v>122</v>
      </c>
      <c r="AT135" s="179" t="s">
        <v>118</v>
      </c>
      <c r="AU135" s="179" t="s">
        <v>84</v>
      </c>
      <c r="AY135" s="19" t="s">
        <v>117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9" t="s">
        <v>82</v>
      </c>
      <c r="BK135" s="180">
        <f>ROUND(I135*H135,2)</f>
        <v>0</v>
      </c>
      <c r="BL135" s="19" t="s">
        <v>122</v>
      </c>
      <c r="BM135" s="179" t="s">
        <v>764</v>
      </c>
    </row>
    <row r="136" s="13" customFormat="1">
      <c r="A136" s="13"/>
      <c r="B136" s="193"/>
      <c r="C136" s="13"/>
      <c r="D136" s="194" t="s">
        <v>197</v>
      </c>
      <c r="E136" s="195" t="s">
        <v>1</v>
      </c>
      <c r="F136" s="196" t="s">
        <v>149</v>
      </c>
      <c r="G136" s="13"/>
      <c r="H136" s="197">
        <v>26.667000000000002</v>
      </c>
      <c r="I136" s="198"/>
      <c r="J136" s="13"/>
      <c r="K136" s="13"/>
      <c r="L136" s="193"/>
      <c r="M136" s="199"/>
      <c r="N136" s="200"/>
      <c r="O136" s="200"/>
      <c r="P136" s="200"/>
      <c r="Q136" s="200"/>
      <c r="R136" s="200"/>
      <c r="S136" s="200"/>
      <c r="T136" s="20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5" t="s">
        <v>197</v>
      </c>
      <c r="AU136" s="195" t="s">
        <v>84</v>
      </c>
      <c r="AV136" s="13" t="s">
        <v>84</v>
      </c>
      <c r="AW136" s="13" t="s">
        <v>31</v>
      </c>
      <c r="AX136" s="13" t="s">
        <v>82</v>
      </c>
      <c r="AY136" s="195" t="s">
        <v>117</v>
      </c>
    </row>
    <row r="137" s="2" customFormat="1" ht="16.5" customHeight="1">
      <c r="A137" s="38"/>
      <c r="B137" s="166"/>
      <c r="C137" s="167" t="s">
        <v>217</v>
      </c>
      <c r="D137" s="167" t="s">
        <v>118</v>
      </c>
      <c r="E137" s="168" t="s">
        <v>265</v>
      </c>
      <c r="F137" s="169" t="s">
        <v>266</v>
      </c>
      <c r="G137" s="170" t="s">
        <v>234</v>
      </c>
      <c r="H137" s="171">
        <v>26.667000000000002</v>
      </c>
      <c r="I137" s="172"/>
      <c r="J137" s="173">
        <f>ROUND(I137*H137,2)</f>
        <v>0</v>
      </c>
      <c r="K137" s="174"/>
      <c r="L137" s="39"/>
      <c r="M137" s="175" t="s">
        <v>1</v>
      </c>
      <c r="N137" s="176" t="s">
        <v>39</v>
      </c>
      <c r="O137" s="77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79" t="s">
        <v>122</v>
      </c>
      <c r="AT137" s="179" t="s">
        <v>118</v>
      </c>
      <c r="AU137" s="179" t="s">
        <v>84</v>
      </c>
      <c r="AY137" s="19" t="s">
        <v>117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9" t="s">
        <v>82</v>
      </c>
      <c r="BK137" s="180">
        <f>ROUND(I137*H137,2)</f>
        <v>0</v>
      </c>
      <c r="BL137" s="19" t="s">
        <v>122</v>
      </c>
      <c r="BM137" s="179" t="s">
        <v>765</v>
      </c>
    </row>
    <row r="138" s="13" customFormat="1">
      <c r="A138" s="13"/>
      <c r="B138" s="193"/>
      <c r="C138" s="13"/>
      <c r="D138" s="194" t="s">
        <v>197</v>
      </c>
      <c r="E138" s="195" t="s">
        <v>1</v>
      </c>
      <c r="F138" s="196" t="s">
        <v>149</v>
      </c>
      <c r="G138" s="13"/>
      <c r="H138" s="197">
        <v>26.667000000000002</v>
      </c>
      <c r="I138" s="198"/>
      <c r="J138" s="13"/>
      <c r="K138" s="13"/>
      <c r="L138" s="193"/>
      <c r="M138" s="199"/>
      <c r="N138" s="200"/>
      <c r="O138" s="200"/>
      <c r="P138" s="200"/>
      <c r="Q138" s="200"/>
      <c r="R138" s="200"/>
      <c r="S138" s="200"/>
      <c r="T138" s="20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5" t="s">
        <v>197</v>
      </c>
      <c r="AU138" s="195" t="s">
        <v>84</v>
      </c>
      <c r="AV138" s="13" t="s">
        <v>84</v>
      </c>
      <c r="AW138" s="13" t="s">
        <v>31</v>
      </c>
      <c r="AX138" s="13" t="s">
        <v>82</v>
      </c>
      <c r="AY138" s="195" t="s">
        <v>117</v>
      </c>
    </row>
    <row r="139" s="2" customFormat="1" ht="33" customHeight="1">
      <c r="A139" s="38"/>
      <c r="B139" s="166"/>
      <c r="C139" s="167" t="s">
        <v>223</v>
      </c>
      <c r="D139" s="167" t="s">
        <v>118</v>
      </c>
      <c r="E139" s="168" t="s">
        <v>268</v>
      </c>
      <c r="F139" s="169" t="s">
        <v>269</v>
      </c>
      <c r="G139" s="170" t="s">
        <v>270</v>
      </c>
      <c r="H139" s="171">
        <v>48.000999999999998</v>
      </c>
      <c r="I139" s="172"/>
      <c r="J139" s="173">
        <f>ROUND(I139*H139,2)</f>
        <v>0</v>
      </c>
      <c r="K139" s="174"/>
      <c r="L139" s="39"/>
      <c r="M139" s="175" t="s">
        <v>1</v>
      </c>
      <c r="N139" s="176" t="s">
        <v>39</v>
      </c>
      <c r="O139" s="77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79" t="s">
        <v>122</v>
      </c>
      <c r="AT139" s="179" t="s">
        <v>118</v>
      </c>
      <c r="AU139" s="179" t="s">
        <v>84</v>
      </c>
      <c r="AY139" s="19" t="s">
        <v>117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9" t="s">
        <v>82</v>
      </c>
      <c r="BK139" s="180">
        <f>ROUND(I139*H139,2)</f>
        <v>0</v>
      </c>
      <c r="BL139" s="19" t="s">
        <v>122</v>
      </c>
      <c r="BM139" s="179" t="s">
        <v>766</v>
      </c>
    </row>
    <row r="140" s="13" customFormat="1">
      <c r="A140" s="13"/>
      <c r="B140" s="193"/>
      <c r="C140" s="13"/>
      <c r="D140" s="194" t="s">
        <v>197</v>
      </c>
      <c r="E140" s="195" t="s">
        <v>1</v>
      </c>
      <c r="F140" s="196" t="s">
        <v>272</v>
      </c>
      <c r="G140" s="13"/>
      <c r="H140" s="197">
        <v>48.000999999999998</v>
      </c>
      <c r="I140" s="198"/>
      <c r="J140" s="13"/>
      <c r="K140" s="13"/>
      <c r="L140" s="193"/>
      <c r="M140" s="199"/>
      <c r="N140" s="200"/>
      <c r="O140" s="200"/>
      <c r="P140" s="200"/>
      <c r="Q140" s="200"/>
      <c r="R140" s="200"/>
      <c r="S140" s="200"/>
      <c r="T140" s="20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5" t="s">
        <v>197</v>
      </c>
      <c r="AU140" s="195" t="s">
        <v>84</v>
      </c>
      <c r="AV140" s="13" t="s">
        <v>84</v>
      </c>
      <c r="AW140" s="13" t="s">
        <v>31</v>
      </c>
      <c r="AX140" s="13" t="s">
        <v>82</v>
      </c>
      <c r="AY140" s="195" t="s">
        <v>117</v>
      </c>
    </row>
    <row r="141" s="2" customFormat="1" ht="24.15" customHeight="1">
      <c r="A141" s="38"/>
      <c r="B141" s="166"/>
      <c r="C141" s="167" t="s">
        <v>231</v>
      </c>
      <c r="D141" s="167" t="s">
        <v>118</v>
      </c>
      <c r="E141" s="168" t="s">
        <v>767</v>
      </c>
      <c r="F141" s="169" t="s">
        <v>768</v>
      </c>
      <c r="G141" s="170" t="s">
        <v>234</v>
      </c>
      <c r="H141" s="171">
        <v>59.805</v>
      </c>
      <c r="I141" s="172"/>
      <c r="J141" s="173">
        <f>ROUND(I141*H141,2)</f>
        <v>0</v>
      </c>
      <c r="K141" s="174"/>
      <c r="L141" s="39"/>
      <c r="M141" s="175" t="s">
        <v>1</v>
      </c>
      <c r="N141" s="176" t="s">
        <v>39</v>
      </c>
      <c r="O141" s="77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79" t="s">
        <v>122</v>
      </c>
      <c r="AT141" s="179" t="s">
        <v>118</v>
      </c>
      <c r="AU141" s="179" t="s">
        <v>84</v>
      </c>
      <c r="AY141" s="19" t="s">
        <v>117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9" t="s">
        <v>82</v>
      </c>
      <c r="BK141" s="180">
        <f>ROUND(I141*H141,2)</f>
        <v>0</v>
      </c>
      <c r="BL141" s="19" t="s">
        <v>122</v>
      </c>
      <c r="BM141" s="179" t="s">
        <v>769</v>
      </c>
    </row>
    <row r="142" s="13" customFormat="1">
      <c r="A142" s="13"/>
      <c r="B142" s="193"/>
      <c r="C142" s="13"/>
      <c r="D142" s="194" t="s">
        <v>197</v>
      </c>
      <c r="E142" s="195" t="s">
        <v>147</v>
      </c>
      <c r="F142" s="196" t="s">
        <v>770</v>
      </c>
      <c r="G142" s="13"/>
      <c r="H142" s="197">
        <v>59.805</v>
      </c>
      <c r="I142" s="198"/>
      <c r="J142" s="13"/>
      <c r="K142" s="13"/>
      <c r="L142" s="193"/>
      <c r="M142" s="199"/>
      <c r="N142" s="200"/>
      <c r="O142" s="200"/>
      <c r="P142" s="200"/>
      <c r="Q142" s="200"/>
      <c r="R142" s="200"/>
      <c r="S142" s="200"/>
      <c r="T142" s="20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5" t="s">
        <v>197</v>
      </c>
      <c r="AU142" s="195" t="s">
        <v>84</v>
      </c>
      <c r="AV142" s="13" t="s">
        <v>84</v>
      </c>
      <c r="AW142" s="13" t="s">
        <v>31</v>
      </c>
      <c r="AX142" s="13" t="s">
        <v>82</v>
      </c>
      <c r="AY142" s="195" t="s">
        <v>117</v>
      </c>
    </row>
    <row r="143" s="11" customFormat="1" ht="22.8" customHeight="1">
      <c r="A143" s="11"/>
      <c r="B143" s="155"/>
      <c r="C143" s="11"/>
      <c r="D143" s="156" t="s">
        <v>73</v>
      </c>
      <c r="E143" s="191" t="s">
        <v>84</v>
      </c>
      <c r="F143" s="191" t="s">
        <v>357</v>
      </c>
      <c r="G143" s="11"/>
      <c r="H143" s="11"/>
      <c r="I143" s="158"/>
      <c r="J143" s="192">
        <f>BK143</f>
        <v>0</v>
      </c>
      <c r="K143" s="11"/>
      <c r="L143" s="155"/>
      <c r="M143" s="160"/>
      <c r="N143" s="161"/>
      <c r="O143" s="161"/>
      <c r="P143" s="162">
        <f>SUM(P144:P145)</f>
        <v>0</v>
      </c>
      <c r="Q143" s="161"/>
      <c r="R143" s="162">
        <f>SUM(R144:R145)</f>
        <v>16.842588839999998</v>
      </c>
      <c r="S143" s="161"/>
      <c r="T143" s="163">
        <f>SUM(T144:T145)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156" t="s">
        <v>82</v>
      </c>
      <c r="AT143" s="164" t="s">
        <v>73</v>
      </c>
      <c r="AU143" s="164" t="s">
        <v>82</v>
      </c>
      <c r="AY143" s="156" t="s">
        <v>117</v>
      </c>
      <c r="BK143" s="165">
        <f>SUM(BK144:BK145)</f>
        <v>0</v>
      </c>
    </row>
    <row r="144" s="2" customFormat="1" ht="16.5" customHeight="1">
      <c r="A144" s="38"/>
      <c r="B144" s="166"/>
      <c r="C144" s="167" t="s">
        <v>238</v>
      </c>
      <c r="D144" s="167" t="s">
        <v>118</v>
      </c>
      <c r="E144" s="168" t="s">
        <v>379</v>
      </c>
      <c r="F144" s="169" t="s">
        <v>380</v>
      </c>
      <c r="G144" s="170" t="s">
        <v>234</v>
      </c>
      <c r="H144" s="171">
        <v>6.7320000000000002</v>
      </c>
      <c r="I144" s="172"/>
      <c r="J144" s="173">
        <f>ROUND(I144*H144,2)</f>
        <v>0</v>
      </c>
      <c r="K144" s="174"/>
      <c r="L144" s="39"/>
      <c r="M144" s="175" t="s">
        <v>1</v>
      </c>
      <c r="N144" s="176" t="s">
        <v>39</v>
      </c>
      <c r="O144" s="77"/>
      <c r="P144" s="177">
        <f>O144*H144</f>
        <v>0</v>
      </c>
      <c r="Q144" s="177">
        <v>2.5018699999999998</v>
      </c>
      <c r="R144" s="177">
        <f>Q144*H144</f>
        <v>16.842588839999998</v>
      </c>
      <c r="S144" s="177">
        <v>0</v>
      </c>
      <c r="T144" s="17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79" t="s">
        <v>122</v>
      </c>
      <c r="AT144" s="179" t="s">
        <v>118</v>
      </c>
      <c r="AU144" s="179" t="s">
        <v>84</v>
      </c>
      <c r="AY144" s="19" t="s">
        <v>117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9" t="s">
        <v>82</v>
      </c>
      <c r="BK144" s="180">
        <f>ROUND(I144*H144,2)</f>
        <v>0</v>
      </c>
      <c r="BL144" s="19" t="s">
        <v>122</v>
      </c>
      <c r="BM144" s="179" t="s">
        <v>771</v>
      </c>
    </row>
    <row r="145" s="13" customFormat="1">
      <c r="A145" s="13"/>
      <c r="B145" s="193"/>
      <c r="C145" s="13"/>
      <c r="D145" s="194" t="s">
        <v>197</v>
      </c>
      <c r="E145" s="195" t="s">
        <v>1</v>
      </c>
      <c r="F145" s="196" t="s">
        <v>756</v>
      </c>
      <c r="G145" s="13"/>
      <c r="H145" s="197">
        <v>6.7320000000000002</v>
      </c>
      <c r="I145" s="198"/>
      <c r="J145" s="13"/>
      <c r="K145" s="13"/>
      <c r="L145" s="193"/>
      <c r="M145" s="199"/>
      <c r="N145" s="200"/>
      <c r="O145" s="200"/>
      <c r="P145" s="200"/>
      <c r="Q145" s="200"/>
      <c r="R145" s="200"/>
      <c r="S145" s="200"/>
      <c r="T145" s="20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5" t="s">
        <v>197</v>
      </c>
      <c r="AU145" s="195" t="s">
        <v>84</v>
      </c>
      <c r="AV145" s="13" t="s">
        <v>84</v>
      </c>
      <c r="AW145" s="13" t="s">
        <v>31</v>
      </c>
      <c r="AX145" s="13" t="s">
        <v>82</v>
      </c>
      <c r="AY145" s="195" t="s">
        <v>117</v>
      </c>
    </row>
    <row r="146" s="11" customFormat="1" ht="25.92" customHeight="1">
      <c r="A146" s="11"/>
      <c r="B146" s="155"/>
      <c r="C146" s="11"/>
      <c r="D146" s="156" t="s">
        <v>73</v>
      </c>
      <c r="E146" s="157" t="s">
        <v>718</v>
      </c>
      <c r="F146" s="157" t="s">
        <v>719</v>
      </c>
      <c r="G146" s="11"/>
      <c r="H146" s="11"/>
      <c r="I146" s="158"/>
      <c r="J146" s="159">
        <f>BK146</f>
        <v>0</v>
      </c>
      <c r="K146" s="11"/>
      <c r="L146" s="155"/>
      <c r="M146" s="160"/>
      <c r="N146" s="161"/>
      <c r="O146" s="161"/>
      <c r="P146" s="162">
        <f>P147</f>
        <v>0</v>
      </c>
      <c r="Q146" s="161"/>
      <c r="R146" s="162">
        <f>R147</f>
        <v>0.48665700000000001</v>
      </c>
      <c r="S146" s="161"/>
      <c r="T146" s="163">
        <f>T147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156" t="s">
        <v>84</v>
      </c>
      <c r="AT146" s="164" t="s">
        <v>73</v>
      </c>
      <c r="AU146" s="164" t="s">
        <v>74</v>
      </c>
      <c r="AY146" s="156" t="s">
        <v>117</v>
      </c>
      <c r="BK146" s="165">
        <f>BK147</f>
        <v>0</v>
      </c>
    </row>
    <row r="147" s="11" customFormat="1" ht="22.8" customHeight="1">
      <c r="A147" s="11"/>
      <c r="B147" s="155"/>
      <c r="C147" s="11"/>
      <c r="D147" s="156" t="s">
        <v>73</v>
      </c>
      <c r="E147" s="191" t="s">
        <v>772</v>
      </c>
      <c r="F147" s="191" t="s">
        <v>773</v>
      </c>
      <c r="G147" s="11"/>
      <c r="H147" s="11"/>
      <c r="I147" s="158"/>
      <c r="J147" s="192">
        <f>BK147</f>
        <v>0</v>
      </c>
      <c r="K147" s="11"/>
      <c r="L147" s="155"/>
      <c r="M147" s="160"/>
      <c r="N147" s="161"/>
      <c r="O147" s="161"/>
      <c r="P147" s="162">
        <f>SUM(P148:P157)</f>
        <v>0</v>
      </c>
      <c r="Q147" s="161"/>
      <c r="R147" s="162">
        <f>SUM(R148:R157)</f>
        <v>0.48665700000000001</v>
      </c>
      <c r="S147" s="161"/>
      <c r="T147" s="163">
        <f>SUM(T148:T157)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156" t="s">
        <v>84</v>
      </c>
      <c r="AT147" s="164" t="s">
        <v>73</v>
      </c>
      <c r="AU147" s="164" t="s">
        <v>82</v>
      </c>
      <c r="AY147" s="156" t="s">
        <v>117</v>
      </c>
      <c r="BK147" s="165">
        <f>SUM(BK148:BK157)</f>
        <v>0</v>
      </c>
    </row>
    <row r="148" s="2" customFormat="1" ht="16.5" customHeight="1">
      <c r="A148" s="38"/>
      <c r="B148" s="166"/>
      <c r="C148" s="167" t="s">
        <v>243</v>
      </c>
      <c r="D148" s="167" t="s">
        <v>118</v>
      </c>
      <c r="E148" s="168" t="s">
        <v>774</v>
      </c>
      <c r="F148" s="169" t="s">
        <v>775</v>
      </c>
      <c r="G148" s="170" t="s">
        <v>121</v>
      </c>
      <c r="H148" s="171">
        <v>2</v>
      </c>
      <c r="I148" s="172"/>
      <c r="J148" s="173">
        <f>ROUND(I148*H148,2)</f>
        <v>0</v>
      </c>
      <c r="K148" s="174"/>
      <c r="L148" s="39"/>
      <c r="M148" s="175" t="s">
        <v>1</v>
      </c>
      <c r="N148" s="176" t="s">
        <v>39</v>
      </c>
      <c r="O148" s="77"/>
      <c r="P148" s="177">
        <f>O148*H148</f>
        <v>0</v>
      </c>
      <c r="Q148" s="177">
        <v>0</v>
      </c>
      <c r="R148" s="177">
        <f>Q148*H148</f>
        <v>0</v>
      </c>
      <c r="S148" s="177">
        <v>0</v>
      </c>
      <c r="T148" s="17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79" t="s">
        <v>273</v>
      </c>
      <c r="AT148" s="179" t="s">
        <v>118</v>
      </c>
      <c r="AU148" s="179" t="s">
        <v>84</v>
      </c>
      <c r="AY148" s="19" t="s">
        <v>117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9" t="s">
        <v>82</v>
      </c>
      <c r="BK148" s="180">
        <f>ROUND(I148*H148,2)</f>
        <v>0</v>
      </c>
      <c r="BL148" s="19" t="s">
        <v>273</v>
      </c>
      <c r="BM148" s="179" t="s">
        <v>776</v>
      </c>
    </row>
    <row r="149" s="2" customFormat="1">
      <c r="A149" s="38"/>
      <c r="B149" s="39"/>
      <c r="C149" s="38"/>
      <c r="D149" s="194" t="s">
        <v>555</v>
      </c>
      <c r="E149" s="38"/>
      <c r="F149" s="229" t="s">
        <v>777</v>
      </c>
      <c r="G149" s="38"/>
      <c r="H149" s="38"/>
      <c r="I149" s="230"/>
      <c r="J149" s="38"/>
      <c r="K149" s="38"/>
      <c r="L149" s="39"/>
      <c r="M149" s="231"/>
      <c r="N149" s="232"/>
      <c r="O149" s="77"/>
      <c r="P149" s="77"/>
      <c r="Q149" s="77"/>
      <c r="R149" s="77"/>
      <c r="S149" s="77"/>
      <c r="T149" s="7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9" t="s">
        <v>555</v>
      </c>
      <c r="AU149" s="19" t="s">
        <v>84</v>
      </c>
    </row>
    <row r="150" s="2" customFormat="1" ht="33" customHeight="1">
      <c r="A150" s="38"/>
      <c r="B150" s="166"/>
      <c r="C150" s="167" t="s">
        <v>248</v>
      </c>
      <c r="D150" s="167" t="s">
        <v>118</v>
      </c>
      <c r="E150" s="168" t="s">
        <v>778</v>
      </c>
      <c r="F150" s="169" t="s">
        <v>779</v>
      </c>
      <c r="G150" s="170" t="s">
        <v>226</v>
      </c>
      <c r="H150" s="171">
        <v>51</v>
      </c>
      <c r="I150" s="172"/>
      <c r="J150" s="173">
        <f>ROUND(I150*H150,2)</f>
        <v>0</v>
      </c>
      <c r="K150" s="174"/>
      <c r="L150" s="39"/>
      <c r="M150" s="175" t="s">
        <v>1</v>
      </c>
      <c r="N150" s="176" t="s">
        <v>39</v>
      </c>
      <c r="O150" s="77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79" t="s">
        <v>273</v>
      </c>
      <c r="AT150" s="179" t="s">
        <v>118</v>
      </c>
      <c r="AU150" s="179" t="s">
        <v>84</v>
      </c>
      <c r="AY150" s="19" t="s">
        <v>117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9" t="s">
        <v>82</v>
      </c>
      <c r="BK150" s="180">
        <f>ROUND(I150*H150,2)</f>
        <v>0</v>
      </c>
      <c r="BL150" s="19" t="s">
        <v>273</v>
      </c>
      <c r="BM150" s="179" t="s">
        <v>780</v>
      </c>
    </row>
    <row r="151" s="13" customFormat="1">
      <c r="A151" s="13"/>
      <c r="B151" s="193"/>
      <c r="C151" s="13"/>
      <c r="D151" s="194" t="s">
        <v>197</v>
      </c>
      <c r="E151" s="195" t="s">
        <v>1</v>
      </c>
      <c r="F151" s="196" t="s">
        <v>781</v>
      </c>
      <c r="G151" s="13"/>
      <c r="H151" s="197">
        <v>51</v>
      </c>
      <c r="I151" s="198"/>
      <c r="J151" s="13"/>
      <c r="K151" s="13"/>
      <c r="L151" s="193"/>
      <c r="M151" s="199"/>
      <c r="N151" s="200"/>
      <c r="O151" s="200"/>
      <c r="P151" s="200"/>
      <c r="Q151" s="200"/>
      <c r="R151" s="200"/>
      <c r="S151" s="200"/>
      <c r="T151" s="20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5" t="s">
        <v>197</v>
      </c>
      <c r="AU151" s="195" t="s">
        <v>84</v>
      </c>
      <c r="AV151" s="13" t="s">
        <v>84</v>
      </c>
      <c r="AW151" s="13" t="s">
        <v>31</v>
      </c>
      <c r="AX151" s="13" t="s">
        <v>82</v>
      </c>
      <c r="AY151" s="195" t="s">
        <v>117</v>
      </c>
    </row>
    <row r="152" s="2" customFormat="1" ht="24.15" customHeight="1">
      <c r="A152" s="38"/>
      <c r="B152" s="166"/>
      <c r="C152" s="210" t="s">
        <v>254</v>
      </c>
      <c r="D152" s="210" t="s">
        <v>284</v>
      </c>
      <c r="E152" s="211" t="s">
        <v>782</v>
      </c>
      <c r="F152" s="212" t="s">
        <v>783</v>
      </c>
      <c r="G152" s="213" t="s">
        <v>226</v>
      </c>
      <c r="H152" s="214">
        <v>58.649999999999999</v>
      </c>
      <c r="I152" s="215"/>
      <c r="J152" s="216">
        <f>ROUND(I152*H152,2)</f>
        <v>0</v>
      </c>
      <c r="K152" s="217"/>
      <c r="L152" s="218"/>
      <c r="M152" s="219" t="s">
        <v>1</v>
      </c>
      <c r="N152" s="220" t="s">
        <v>39</v>
      </c>
      <c r="O152" s="77"/>
      <c r="P152" s="177">
        <f>O152*H152</f>
        <v>0</v>
      </c>
      <c r="Q152" s="177">
        <v>0.00048000000000000001</v>
      </c>
      <c r="R152" s="177">
        <f>Q152*H152</f>
        <v>0.028152</v>
      </c>
      <c r="S152" s="177">
        <v>0</v>
      </c>
      <c r="T152" s="17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79" t="s">
        <v>358</v>
      </c>
      <c r="AT152" s="179" t="s">
        <v>284</v>
      </c>
      <c r="AU152" s="179" t="s">
        <v>84</v>
      </c>
      <c r="AY152" s="19" t="s">
        <v>117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9" t="s">
        <v>82</v>
      </c>
      <c r="BK152" s="180">
        <f>ROUND(I152*H152,2)</f>
        <v>0</v>
      </c>
      <c r="BL152" s="19" t="s">
        <v>273</v>
      </c>
      <c r="BM152" s="179" t="s">
        <v>784</v>
      </c>
    </row>
    <row r="153" s="13" customFormat="1">
      <c r="A153" s="13"/>
      <c r="B153" s="193"/>
      <c r="C153" s="13"/>
      <c r="D153" s="194" t="s">
        <v>197</v>
      </c>
      <c r="E153" s="13"/>
      <c r="F153" s="196" t="s">
        <v>785</v>
      </c>
      <c r="G153" s="13"/>
      <c r="H153" s="197">
        <v>58.649999999999999</v>
      </c>
      <c r="I153" s="198"/>
      <c r="J153" s="13"/>
      <c r="K153" s="13"/>
      <c r="L153" s="193"/>
      <c r="M153" s="199"/>
      <c r="N153" s="200"/>
      <c r="O153" s="200"/>
      <c r="P153" s="200"/>
      <c r="Q153" s="200"/>
      <c r="R153" s="200"/>
      <c r="S153" s="200"/>
      <c r="T153" s="20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5" t="s">
        <v>197</v>
      </c>
      <c r="AU153" s="195" t="s">
        <v>84</v>
      </c>
      <c r="AV153" s="13" t="s">
        <v>84</v>
      </c>
      <c r="AW153" s="13" t="s">
        <v>3</v>
      </c>
      <c r="AX153" s="13" t="s">
        <v>82</v>
      </c>
      <c r="AY153" s="195" t="s">
        <v>117</v>
      </c>
    </row>
    <row r="154" s="2" customFormat="1" ht="24.15" customHeight="1">
      <c r="A154" s="38"/>
      <c r="B154" s="166"/>
      <c r="C154" s="167" t="s">
        <v>259</v>
      </c>
      <c r="D154" s="167" t="s">
        <v>118</v>
      </c>
      <c r="E154" s="168" t="s">
        <v>786</v>
      </c>
      <c r="F154" s="169" t="s">
        <v>787</v>
      </c>
      <c r="G154" s="170" t="s">
        <v>226</v>
      </c>
      <c r="H154" s="171">
        <v>443</v>
      </c>
      <c r="I154" s="172"/>
      <c r="J154" s="173">
        <f>ROUND(I154*H154,2)</f>
        <v>0</v>
      </c>
      <c r="K154" s="174"/>
      <c r="L154" s="39"/>
      <c r="M154" s="175" t="s">
        <v>1</v>
      </c>
      <c r="N154" s="176" t="s">
        <v>39</v>
      </c>
      <c r="O154" s="77"/>
      <c r="P154" s="177">
        <f>O154*H154</f>
        <v>0</v>
      </c>
      <c r="Q154" s="177">
        <v>0</v>
      </c>
      <c r="R154" s="177">
        <f>Q154*H154</f>
        <v>0</v>
      </c>
      <c r="S154" s="177">
        <v>0</v>
      </c>
      <c r="T154" s="17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79" t="s">
        <v>273</v>
      </c>
      <c r="AT154" s="179" t="s">
        <v>118</v>
      </c>
      <c r="AU154" s="179" t="s">
        <v>84</v>
      </c>
      <c r="AY154" s="19" t="s">
        <v>117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9" t="s">
        <v>82</v>
      </c>
      <c r="BK154" s="180">
        <f>ROUND(I154*H154,2)</f>
        <v>0</v>
      </c>
      <c r="BL154" s="19" t="s">
        <v>273</v>
      </c>
      <c r="BM154" s="179" t="s">
        <v>788</v>
      </c>
    </row>
    <row r="155" s="13" customFormat="1">
      <c r="A155" s="13"/>
      <c r="B155" s="193"/>
      <c r="C155" s="13"/>
      <c r="D155" s="194" t="s">
        <v>197</v>
      </c>
      <c r="E155" s="195" t="s">
        <v>1</v>
      </c>
      <c r="F155" s="196" t="s">
        <v>789</v>
      </c>
      <c r="G155" s="13"/>
      <c r="H155" s="197">
        <v>443</v>
      </c>
      <c r="I155" s="198"/>
      <c r="J155" s="13"/>
      <c r="K155" s="13"/>
      <c r="L155" s="193"/>
      <c r="M155" s="199"/>
      <c r="N155" s="200"/>
      <c r="O155" s="200"/>
      <c r="P155" s="200"/>
      <c r="Q155" s="200"/>
      <c r="R155" s="200"/>
      <c r="S155" s="200"/>
      <c r="T155" s="20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5" t="s">
        <v>197</v>
      </c>
      <c r="AU155" s="195" t="s">
        <v>84</v>
      </c>
      <c r="AV155" s="13" t="s">
        <v>84</v>
      </c>
      <c r="AW155" s="13" t="s">
        <v>31</v>
      </c>
      <c r="AX155" s="13" t="s">
        <v>82</v>
      </c>
      <c r="AY155" s="195" t="s">
        <v>117</v>
      </c>
    </row>
    <row r="156" s="2" customFormat="1" ht="24.15" customHeight="1">
      <c r="A156" s="38"/>
      <c r="B156" s="166"/>
      <c r="C156" s="210" t="s">
        <v>264</v>
      </c>
      <c r="D156" s="210" t="s">
        <v>284</v>
      </c>
      <c r="E156" s="211" t="s">
        <v>790</v>
      </c>
      <c r="F156" s="212" t="s">
        <v>791</v>
      </c>
      <c r="G156" s="213" t="s">
        <v>226</v>
      </c>
      <c r="H156" s="214">
        <v>509.44999999999999</v>
      </c>
      <c r="I156" s="215"/>
      <c r="J156" s="216">
        <f>ROUND(I156*H156,2)</f>
        <v>0</v>
      </c>
      <c r="K156" s="217"/>
      <c r="L156" s="218"/>
      <c r="M156" s="219" t="s">
        <v>1</v>
      </c>
      <c r="N156" s="220" t="s">
        <v>39</v>
      </c>
      <c r="O156" s="77"/>
      <c r="P156" s="177">
        <f>O156*H156</f>
        <v>0</v>
      </c>
      <c r="Q156" s="177">
        <v>0.00089999999999999998</v>
      </c>
      <c r="R156" s="177">
        <f>Q156*H156</f>
        <v>0.458505</v>
      </c>
      <c r="S156" s="177">
        <v>0</v>
      </c>
      <c r="T156" s="17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79" t="s">
        <v>358</v>
      </c>
      <c r="AT156" s="179" t="s">
        <v>284</v>
      </c>
      <c r="AU156" s="179" t="s">
        <v>84</v>
      </c>
      <c r="AY156" s="19" t="s">
        <v>117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9" t="s">
        <v>82</v>
      </c>
      <c r="BK156" s="180">
        <f>ROUND(I156*H156,2)</f>
        <v>0</v>
      </c>
      <c r="BL156" s="19" t="s">
        <v>273</v>
      </c>
      <c r="BM156" s="179" t="s">
        <v>792</v>
      </c>
    </row>
    <row r="157" s="13" customFormat="1">
      <c r="A157" s="13"/>
      <c r="B157" s="193"/>
      <c r="C157" s="13"/>
      <c r="D157" s="194" t="s">
        <v>197</v>
      </c>
      <c r="E157" s="13"/>
      <c r="F157" s="196" t="s">
        <v>793</v>
      </c>
      <c r="G157" s="13"/>
      <c r="H157" s="197">
        <v>509.44999999999999</v>
      </c>
      <c r="I157" s="198"/>
      <c r="J157" s="13"/>
      <c r="K157" s="13"/>
      <c r="L157" s="193"/>
      <c r="M157" s="199"/>
      <c r="N157" s="200"/>
      <c r="O157" s="200"/>
      <c r="P157" s="200"/>
      <c r="Q157" s="200"/>
      <c r="R157" s="200"/>
      <c r="S157" s="200"/>
      <c r="T157" s="20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5" t="s">
        <v>197</v>
      </c>
      <c r="AU157" s="195" t="s">
        <v>84</v>
      </c>
      <c r="AV157" s="13" t="s">
        <v>84</v>
      </c>
      <c r="AW157" s="13" t="s">
        <v>3</v>
      </c>
      <c r="AX157" s="13" t="s">
        <v>82</v>
      </c>
      <c r="AY157" s="195" t="s">
        <v>117</v>
      </c>
    </row>
    <row r="158" s="11" customFormat="1" ht="25.92" customHeight="1">
      <c r="A158" s="11"/>
      <c r="B158" s="155"/>
      <c r="C158" s="11"/>
      <c r="D158" s="156" t="s">
        <v>73</v>
      </c>
      <c r="E158" s="157" t="s">
        <v>284</v>
      </c>
      <c r="F158" s="157" t="s">
        <v>794</v>
      </c>
      <c r="G158" s="11"/>
      <c r="H158" s="11"/>
      <c r="I158" s="158"/>
      <c r="J158" s="159">
        <f>BK158</f>
        <v>0</v>
      </c>
      <c r="K158" s="11"/>
      <c r="L158" s="155"/>
      <c r="M158" s="160"/>
      <c r="N158" s="161"/>
      <c r="O158" s="161"/>
      <c r="P158" s="162">
        <f>P159+P178</f>
        <v>0</v>
      </c>
      <c r="Q158" s="161"/>
      <c r="R158" s="162">
        <f>R159+R178</f>
        <v>3.9135045000000002</v>
      </c>
      <c r="S158" s="161"/>
      <c r="T158" s="163">
        <f>T159+T178</f>
        <v>0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R158" s="156" t="s">
        <v>127</v>
      </c>
      <c r="AT158" s="164" t="s">
        <v>73</v>
      </c>
      <c r="AU158" s="164" t="s">
        <v>74</v>
      </c>
      <c r="AY158" s="156" t="s">
        <v>117</v>
      </c>
      <c r="BK158" s="165">
        <f>BK159+BK178</f>
        <v>0</v>
      </c>
    </row>
    <row r="159" s="11" customFormat="1" ht="22.8" customHeight="1">
      <c r="A159" s="11"/>
      <c r="B159" s="155"/>
      <c r="C159" s="11"/>
      <c r="D159" s="156" t="s">
        <v>73</v>
      </c>
      <c r="E159" s="191" t="s">
        <v>795</v>
      </c>
      <c r="F159" s="191" t="s">
        <v>796</v>
      </c>
      <c r="G159" s="11"/>
      <c r="H159" s="11"/>
      <c r="I159" s="158"/>
      <c r="J159" s="192">
        <f>BK159</f>
        <v>0</v>
      </c>
      <c r="K159" s="11"/>
      <c r="L159" s="155"/>
      <c r="M159" s="160"/>
      <c r="N159" s="161"/>
      <c r="O159" s="161"/>
      <c r="P159" s="162">
        <f>SUM(P160:P177)</f>
        <v>0</v>
      </c>
      <c r="Q159" s="161"/>
      <c r="R159" s="162">
        <f>SUM(R160:R177)</f>
        <v>2.4502800000000002</v>
      </c>
      <c r="S159" s="161"/>
      <c r="T159" s="163">
        <f>SUM(T160:T177)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156" t="s">
        <v>127</v>
      </c>
      <c r="AT159" s="164" t="s">
        <v>73</v>
      </c>
      <c r="AU159" s="164" t="s">
        <v>82</v>
      </c>
      <c r="AY159" s="156" t="s">
        <v>117</v>
      </c>
      <c r="BK159" s="165">
        <f>SUM(BK160:BK177)</f>
        <v>0</v>
      </c>
    </row>
    <row r="160" s="2" customFormat="1" ht="33" customHeight="1">
      <c r="A160" s="38"/>
      <c r="B160" s="166"/>
      <c r="C160" s="167" t="s">
        <v>8</v>
      </c>
      <c r="D160" s="167" t="s">
        <v>118</v>
      </c>
      <c r="E160" s="168" t="s">
        <v>797</v>
      </c>
      <c r="F160" s="169" t="s">
        <v>798</v>
      </c>
      <c r="G160" s="170" t="s">
        <v>201</v>
      </c>
      <c r="H160" s="171">
        <v>17</v>
      </c>
      <c r="I160" s="172"/>
      <c r="J160" s="173">
        <f>ROUND(I160*H160,2)</f>
        <v>0</v>
      </c>
      <c r="K160" s="174"/>
      <c r="L160" s="39"/>
      <c r="M160" s="175" t="s">
        <v>1</v>
      </c>
      <c r="N160" s="176" t="s">
        <v>39</v>
      </c>
      <c r="O160" s="77"/>
      <c r="P160" s="177">
        <f>O160*H160</f>
        <v>0</v>
      </c>
      <c r="Q160" s="177">
        <v>0</v>
      </c>
      <c r="R160" s="177">
        <f>Q160*H160</f>
        <v>0</v>
      </c>
      <c r="S160" s="177">
        <v>0</v>
      </c>
      <c r="T160" s="17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79" t="s">
        <v>514</v>
      </c>
      <c r="AT160" s="179" t="s">
        <v>118</v>
      </c>
      <c r="AU160" s="179" t="s">
        <v>84</v>
      </c>
      <c r="AY160" s="19" t="s">
        <v>117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9" t="s">
        <v>82</v>
      </c>
      <c r="BK160" s="180">
        <f>ROUND(I160*H160,2)</f>
        <v>0</v>
      </c>
      <c r="BL160" s="19" t="s">
        <v>514</v>
      </c>
      <c r="BM160" s="179" t="s">
        <v>799</v>
      </c>
    </row>
    <row r="161" s="2" customFormat="1" ht="24.15" customHeight="1">
      <c r="A161" s="38"/>
      <c r="B161" s="166"/>
      <c r="C161" s="210" t="s">
        <v>273</v>
      </c>
      <c r="D161" s="210" t="s">
        <v>284</v>
      </c>
      <c r="E161" s="211" t="s">
        <v>800</v>
      </c>
      <c r="F161" s="212" t="s">
        <v>801</v>
      </c>
      <c r="G161" s="213" t="s">
        <v>201</v>
      </c>
      <c r="H161" s="214">
        <v>6</v>
      </c>
      <c r="I161" s="215"/>
      <c r="J161" s="216">
        <f>ROUND(I161*H161,2)</f>
        <v>0</v>
      </c>
      <c r="K161" s="217"/>
      <c r="L161" s="218"/>
      <c r="M161" s="219" t="s">
        <v>1</v>
      </c>
      <c r="N161" s="220" t="s">
        <v>39</v>
      </c>
      <c r="O161" s="77"/>
      <c r="P161" s="177">
        <f>O161*H161</f>
        <v>0</v>
      </c>
      <c r="Q161" s="177">
        <v>0.0022000000000000001</v>
      </c>
      <c r="R161" s="177">
        <f>Q161*H161</f>
        <v>0.0132</v>
      </c>
      <c r="S161" s="177">
        <v>0</v>
      </c>
      <c r="T161" s="17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79" t="s">
        <v>802</v>
      </c>
      <c r="AT161" s="179" t="s">
        <v>284</v>
      </c>
      <c r="AU161" s="179" t="s">
        <v>84</v>
      </c>
      <c r="AY161" s="19" t="s">
        <v>117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9" t="s">
        <v>82</v>
      </c>
      <c r="BK161" s="180">
        <f>ROUND(I161*H161,2)</f>
        <v>0</v>
      </c>
      <c r="BL161" s="19" t="s">
        <v>802</v>
      </c>
      <c r="BM161" s="179" t="s">
        <v>803</v>
      </c>
    </row>
    <row r="162" s="2" customFormat="1">
      <c r="A162" s="38"/>
      <c r="B162" s="39"/>
      <c r="C162" s="38"/>
      <c r="D162" s="194" t="s">
        <v>555</v>
      </c>
      <c r="E162" s="38"/>
      <c r="F162" s="229" t="s">
        <v>804</v>
      </c>
      <c r="G162" s="38"/>
      <c r="H162" s="38"/>
      <c r="I162" s="230"/>
      <c r="J162" s="38"/>
      <c r="K162" s="38"/>
      <c r="L162" s="39"/>
      <c r="M162" s="231"/>
      <c r="N162" s="232"/>
      <c r="O162" s="77"/>
      <c r="P162" s="77"/>
      <c r="Q162" s="77"/>
      <c r="R162" s="77"/>
      <c r="S162" s="77"/>
      <c r="T162" s="7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9" t="s">
        <v>555</v>
      </c>
      <c r="AU162" s="19" t="s">
        <v>84</v>
      </c>
    </row>
    <row r="163" s="2" customFormat="1" ht="24.15" customHeight="1">
      <c r="A163" s="38"/>
      <c r="B163" s="166"/>
      <c r="C163" s="210" t="s">
        <v>278</v>
      </c>
      <c r="D163" s="210" t="s">
        <v>284</v>
      </c>
      <c r="E163" s="211" t="s">
        <v>805</v>
      </c>
      <c r="F163" s="212" t="s">
        <v>806</v>
      </c>
      <c r="G163" s="213" t="s">
        <v>201</v>
      </c>
      <c r="H163" s="214">
        <v>11</v>
      </c>
      <c r="I163" s="215"/>
      <c r="J163" s="216">
        <f>ROUND(I163*H163,2)</f>
        <v>0</v>
      </c>
      <c r="K163" s="217"/>
      <c r="L163" s="218"/>
      <c r="M163" s="219" t="s">
        <v>1</v>
      </c>
      <c r="N163" s="220" t="s">
        <v>39</v>
      </c>
      <c r="O163" s="77"/>
      <c r="P163" s="177">
        <f>O163*H163</f>
        <v>0</v>
      </c>
      <c r="Q163" s="177">
        <v>0.0033</v>
      </c>
      <c r="R163" s="177">
        <f>Q163*H163</f>
        <v>0.036299999999999999</v>
      </c>
      <c r="S163" s="177">
        <v>0</v>
      </c>
      <c r="T163" s="17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79" t="s">
        <v>802</v>
      </c>
      <c r="AT163" s="179" t="s">
        <v>284</v>
      </c>
      <c r="AU163" s="179" t="s">
        <v>84</v>
      </c>
      <c r="AY163" s="19" t="s">
        <v>117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9" t="s">
        <v>82</v>
      </c>
      <c r="BK163" s="180">
        <f>ROUND(I163*H163,2)</f>
        <v>0</v>
      </c>
      <c r="BL163" s="19" t="s">
        <v>802</v>
      </c>
      <c r="BM163" s="179" t="s">
        <v>807</v>
      </c>
    </row>
    <row r="164" s="2" customFormat="1">
      <c r="A164" s="38"/>
      <c r="B164" s="39"/>
      <c r="C164" s="38"/>
      <c r="D164" s="194" t="s">
        <v>555</v>
      </c>
      <c r="E164" s="38"/>
      <c r="F164" s="229" t="s">
        <v>808</v>
      </c>
      <c r="G164" s="38"/>
      <c r="H164" s="38"/>
      <c r="I164" s="230"/>
      <c r="J164" s="38"/>
      <c r="K164" s="38"/>
      <c r="L164" s="39"/>
      <c r="M164" s="231"/>
      <c r="N164" s="232"/>
      <c r="O164" s="77"/>
      <c r="P164" s="77"/>
      <c r="Q164" s="77"/>
      <c r="R164" s="77"/>
      <c r="S164" s="77"/>
      <c r="T164" s="7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9" t="s">
        <v>555</v>
      </c>
      <c r="AU164" s="19" t="s">
        <v>84</v>
      </c>
    </row>
    <row r="165" s="2" customFormat="1" ht="24.15" customHeight="1">
      <c r="A165" s="38"/>
      <c r="B165" s="166"/>
      <c r="C165" s="167" t="s">
        <v>283</v>
      </c>
      <c r="D165" s="167" t="s">
        <v>118</v>
      </c>
      <c r="E165" s="168" t="s">
        <v>809</v>
      </c>
      <c r="F165" s="169" t="s">
        <v>810</v>
      </c>
      <c r="G165" s="170" t="s">
        <v>201</v>
      </c>
      <c r="H165" s="171">
        <v>17</v>
      </c>
      <c r="I165" s="172"/>
      <c r="J165" s="173">
        <f>ROUND(I165*H165,2)</f>
        <v>0</v>
      </c>
      <c r="K165" s="174"/>
      <c r="L165" s="39"/>
      <c r="M165" s="175" t="s">
        <v>1</v>
      </c>
      <c r="N165" s="176" t="s">
        <v>39</v>
      </c>
      <c r="O165" s="77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79" t="s">
        <v>514</v>
      </c>
      <c r="AT165" s="179" t="s">
        <v>118</v>
      </c>
      <c r="AU165" s="179" t="s">
        <v>84</v>
      </c>
      <c r="AY165" s="19" t="s">
        <v>117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9" t="s">
        <v>82</v>
      </c>
      <c r="BK165" s="180">
        <f>ROUND(I165*H165,2)</f>
        <v>0</v>
      </c>
      <c r="BL165" s="19" t="s">
        <v>514</v>
      </c>
      <c r="BM165" s="179" t="s">
        <v>811</v>
      </c>
    </row>
    <row r="166" s="13" customFormat="1">
      <c r="A166" s="13"/>
      <c r="B166" s="193"/>
      <c r="C166" s="13"/>
      <c r="D166" s="194" t="s">
        <v>197</v>
      </c>
      <c r="E166" s="195" t="s">
        <v>1</v>
      </c>
      <c r="F166" s="196" t="s">
        <v>812</v>
      </c>
      <c r="G166" s="13"/>
      <c r="H166" s="197">
        <v>17</v>
      </c>
      <c r="I166" s="198"/>
      <c r="J166" s="13"/>
      <c r="K166" s="13"/>
      <c r="L166" s="193"/>
      <c r="M166" s="199"/>
      <c r="N166" s="200"/>
      <c r="O166" s="200"/>
      <c r="P166" s="200"/>
      <c r="Q166" s="200"/>
      <c r="R166" s="200"/>
      <c r="S166" s="200"/>
      <c r="T166" s="20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5" t="s">
        <v>197</v>
      </c>
      <c r="AU166" s="195" t="s">
        <v>84</v>
      </c>
      <c r="AV166" s="13" t="s">
        <v>84</v>
      </c>
      <c r="AW166" s="13" t="s">
        <v>31</v>
      </c>
      <c r="AX166" s="13" t="s">
        <v>82</v>
      </c>
      <c r="AY166" s="195" t="s">
        <v>117</v>
      </c>
    </row>
    <row r="167" s="2" customFormat="1" ht="16.5" customHeight="1">
      <c r="A167" s="38"/>
      <c r="B167" s="166"/>
      <c r="C167" s="210" t="s">
        <v>289</v>
      </c>
      <c r="D167" s="210" t="s">
        <v>284</v>
      </c>
      <c r="E167" s="211" t="s">
        <v>813</v>
      </c>
      <c r="F167" s="212" t="s">
        <v>814</v>
      </c>
      <c r="G167" s="213" t="s">
        <v>201</v>
      </c>
      <c r="H167" s="214">
        <v>11</v>
      </c>
      <c r="I167" s="215"/>
      <c r="J167" s="216">
        <f>ROUND(I167*H167,2)</f>
        <v>0</v>
      </c>
      <c r="K167" s="217"/>
      <c r="L167" s="218"/>
      <c r="M167" s="219" t="s">
        <v>1</v>
      </c>
      <c r="N167" s="220" t="s">
        <v>39</v>
      </c>
      <c r="O167" s="77"/>
      <c r="P167" s="177">
        <f>O167*H167</f>
        <v>0</v>
      </c>
      <c r="Q167" s="177">
        <v>0.127</v>
      </c>
      <c r="R167" s="177">
        <f>Q167*H167</f>
        <v>1.397</v>
      </c>
      <c r="S167" s="177">
        <v>0</v>
      </c>
      <c r="T167" s="17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79" t="s">
        <v>802</v>
      </c>
      <c r="AT167" s="179" t="s">
        <v>284</v>
      </c>
      <c r="AU167" s="179" t="s">
        <v>84</v>
      </c>
      <c r="AY167" s="19" t="s">
        <v>117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9" t="s">
        <v>82</v>
      </c>
      <c r="BK167" s="180">
        <f>ROUND(I167*H167,2)</f>
        <v>0</v>
      </c>
      <c r="BL167" s="19" t="s">
        <v>802</v>
      </c>
      <c r="BM167" s="179" t="s">
        <v>815</v>
      </c>
    </row>
    <row r="168" s="2" customFormat="1" ht="16.5" customHeight="1">
      <c r="A168" s="38"/>
      <c r="B168" s="166"/>
      <c r="C168" s="210" t="s">
        <v>294</v>
      </c>
      <c r="D168" s="210" t="s">
        <v>284</v>
      </c>
      <c r="E168" s="211" t="s">
        <v>816</v>
      </c>
      <c r="F168" s="212" t="s">
        <v>817</v>
      </c>
      <c r="G168" s="213" t="s">
        <v>201</v>
      </c>
      <c r="H168" s="214">
        <v>6</v>
      </c>
      <c r="I168" s="215"/>
      <c r="J168" s="216">
        <f>ROUND(I168*H168,2)</f>
        <v>0</v>
      </c>
      <c r="K168" s="217"/>
      <c r="L168" s="218"/>
      <c r="M168" s="219" t="s">
        <v>1</v>
      </c>
      <c r="N168" s="220" t="s">
        <v>39</v>
      </c>
      <c r="O168" s="77"/>
      <c r="P168" s="177">
        <f>O168*H168</f>
        <v>0</v>
      </c>
      <c r="Q168" s="177">
        <v>0.11500000000000001</v>
      </c>
      <c r="R168" s="177">
        <f>Q168*H168</f>
        <v>0.69000000000000006</v>
      </c>
      <c r="S168" s="177">
        <v>0</v>
      </c>
      <c r="T168" s="17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79" t="s">
        <v>802</v>
      </c>
      <c r="AT168" s="179" t="s">
        <v>284</v>
      </c>
      <c r="AU168" s="179" t="s">
        <v>84</v>
      </c>
      <c r="AY168" s="19" t="s">
        <v>117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9" t="s">
        <v>82</v>
      </c>
      <c r="BK168" s="180">
        <f>ROUND(I168*H168,2)</f>
        <v>0</v>
      </c>
      <c r="BL168" s="19" t="s">
        <v>802</v>
      </c>
      <c r="BM168" s="179" t="s">
        <v>818</v>
      </c>
    </row>
    <row r="169" s="2" customFormat="1" ht="24.15" customHeight="1">
      <c r="A169" s="38"/>
      <c r="B169" s="166"/>
      <c r="C169" s="167" t="s">
        <v>7</v>
      </c>
      <c r="D169" s="167" t="s">
        <v>118</v>
      </c>
      <c r="E169" s="168" t="s">
        <v>819</v>
      </c>
      <c r="F169" s="169" t="s">
        <v>820</v>
      </c>
      <c r="G169" s="170" t="s">
        <v>201</v>
      </c>
      <c r="H169" s="171">
        <v>15</v>
      </c>
      <c r="I169" s="172"/>
      <c r="J169" s="173">
        <f>ROUND(I169*H169,2)</f>
        <v>0</v>
      </c>
      <c r="K169" s="174"/>
      <c r="L169" s="39"/>
      <c r="M169" s="175" t="s">
        <v>1</v>
      </c>
      <c r="N169" s="176" t="s">
        <v>39</v>
      </c>
      <c r="O169" s="77"/>
      <c r="P169" s="177">
        <f>O169*H169</f>
        <v>0</v>
      </c>
      <c r="Q169" s="177">
        <v>0</v>
      </c>
      <c r="R169" s="177">
        <f>Q169*H169</f>
        <v>0</v>
      </c>
      <c r="S169" s="177">
        <v>0</v>
      </c>
      <c r="T169" s="17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79" t="s">
        <v>514</v>
      </c>
      <c r="AT169" s="179" t="s">
        <v>118</v>
      </c>
      <c r="AU169" s="179" t="s">
        <v>84</v>
      </c>
      <c r="AY169" s="19" t="s">
        <v>117</v>
      </c>
      <c r="BE169" s="180">
        <f>IF(N169="základní",J169,0)</f>
        <v>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19" t="s">
        <v>82</v>
      </c>
      <c r="BK169" s="180">
        <f>ROUND(I169*H169,2)</f>
        <v>0</v>
      </c>
      <c r="BL169" s="19" t="s">
        <v>514</v>
      </c>
      <c r="BM169" s="179" t="s">
        <v>821</v>
      </c>
    </row>
    <row r="170" s="2" customFormat="1" ht="24.15" customHeight="1">
      <c r="A170" s="38"/>
      <c r="B170" s="166"/>
      <c r="C170" s="210" t="s">
        <v>302</v>
      </c>
      <c r="D170" s="210" t="s">
        <v>284</v>
      </c>
      <c r="E170" s="211" t="s">
        <v>822</v>
      </c>
      <c r="F170" s="212" t="s">
        <v>823</v>
      </c>
      <c r="G170" s="213" t="s">
        <v>201</v>
      </c>
      <c r="H170" s="214">
        <v>15</v>
      </c>
      <c r="I170" s="215"/>
      <c r="J170" s="216">
        <f>ROUND(I170*H170,2)</f>
        <v>0</v>
      </c>
      <c r="K170" s="217"/>
      <c r="L170" s="218"/>
      <c r="M170" s="219" t="s">
        <v>1</v>
      </c>
      <c r="N170" s="220" t="s">
        <v>39</v>
      </c>
      <c r="O170" s="77"/>
      <c r="P170" s="177">
        <f>O170*H170</f>
        <v>0</v>
      </c>
      <c r="Q170" s="177">
        <v>0.00050000000000000001</v>
      </c>
      <c r="R170" s="177">
        <f>Q170*H170</f>
        <v>0.0074999999999999997</v>
      </c>
      <c r="S170" s="177">
        <v>0</v>
      </c>
      <c r="T170" s="17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79" t="s">
        <v>824</v>
      </c>
      <c r="AT170" s="179" t="s">
        <v>284</v>
      </c>
      <c r="AU170" s="179" t="s">
        <v>84</v>
      </c>
      <c r="AY170" s="19" t="s">
        <v>117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9" t="s">
        <v>82</v>
      </c>
      <c r="BK170" s="180">
        <f>ROUND(I170*H170,2)</f>
        <v>0</v>
      </c>
      <c r="BL170" s="19" t="s">
        <v>514</v>
      </c>
      <c r="BM170" s="179" t="s">
        <v>825</v>
      </c>
    </row>
    <row r="171" s="2" customFormat="1" ht="37.8" customHeight="1">
      <c r="A171" s="38"/>
      <c r="B171" s="166"/>
      <c r="C171" s="167" t="s">
        <v>308</v>
      </c>
      <c r="D171" s="167" t="s">
        <v>118</v>
      </c>
      <c r="E171" s="168" t="s">
        <v>826</v>
      </c>
      <c r="F171" s="169" t="s">
        <v>827</v>
      </c>
      <c r="G171" s="170" t="s">
        <v>226</v>
      </c>
      <c r="H171" s="171">
        <v>494</v>
      </c>
      <c r="I171" s="172"/>
      <c r="J171" s="173">
        <f>ROUND(I171*H171,2)</f>
        <v>0</v>
      </c>
      <c r="K171" s="174"/>
      <c r="L171" s="39"/>
      <c r="M171" s="175" t="s">
        <v>1</v>
      </c>
      <c r="N171" s="176" t="s">
        <v>39</v>
      </c>
      <c r="O171" s="77"/>
      <c r="P171" s="177">
        <f>O171*H171</f>
        <v>0</v>
      </c>
      <c r="Q171" s="177">
        <v>0</v>
      </c>
      <c r="R171" s="177">
        <f>Q171*H171</f>
        <v>0</v>
      </c>
      <c r="S171" s="177">
        <v>0</v>
      </c>
      <c r="T171" s="17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79" t="s">
        <v>514</v>
      </c>
      <c r="AT171" s="179" t="s">
        <v>118</v>
      </c>
      <c r="AU171" s="179" t="s">
        <v>84</v>
      </c>
      <c r="AY171" s="19" t="s">
        <v>117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9" t="s">
        <v>82</v>
      </c>
      <c r="BK171" s="180">
        <f>ROUND(I171*H171,2)</f>
        <v>0</v>
      </c>
      <c r="BL171" s="19" t="s">
        <v>514</v>
      </c>
      <c r="BM171" s="179" t="s">
        <v>828</v>
      </c>
    </row>
    <row r="172" s="13" customFormat="1">
      <c r="A172" s="13"/>
      <c r="B172" s="193"/>
      <c r="C172" s="13"/>
      <c r="D172" s="194" t="s">
        <v>197</v>
      </c>
      <c r="E172" s="195" t="s">
        <v>1</v>
      </c>
      <c r="F172" s="196" t="s">
        <v>829</v>
      </c>
      <c r="G172" s="13"/>
      <c r="H172" s="197">
        <v>443</v>
      </c>
      <c r="I172" s="198"/>
      <c r="J172" s="13"/>
      <c r="K172" s="13"/>
      <c r="L172" s="193"/>
      <c r="M172" s="199"/>
      <c r="N172" s="200"/>
      <c r="O172" s="200"/>
      <c r="P172" s="200"/>
      <c r="Q172" s="200"/>
      <c r="R172" s="200"/>
      <c r="S172" s="200"/>
      <c r="T172" s="20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5" t="s">
        <v>197</v>
      </c>
      <c r="AU172" s="195" t="s">
        <v>84</v>
      </c>
      <c r="AV172" s="13" t="s">
        <v>84</v>
      </c>
      <c r="AW172" s="13" t="s">
        <v>31</v>
      </c>
      <c r="AX172" s="13" t="s">
        <v>74</v>
      </c>
      <c r="AY172" s="195" t="s">
        <v>117</v>
      </c>
    </row>
    <row r="173" s="13" customFormat="1">
      <c r="A173" s="13"/>
      <c r="B173" s="193"/>
      <c r="C173" s="13"/>
      <c r="D173" s="194" t="s">
        <v>197</v>
      </c>
      <c r="E173" s="195" t="s">
        <v>1</v>
      </c>
      <c r="F173" s="196" t="s">
        <v>781</v>
      </c>
      <c r="G173" s="13"/>
      <c r="H173" s="197">
        <v>51</v>
      </c>
      <c r="I173" s="198"/>
      <c r="J173" s="13"/>
      <c r="K173" s="13"/>
      <c r="L173" s="193"/>
      <c r="M173" s="199"/>
      <c r="N173" s="200"/>
      <c r="O173" s="200"/>
      <c r="P173" s="200"/>
      <c r="Q173" s="200"/>
      <c r="R173" s="200"/>
      <c r="S173" s="200"/>
      <c r="T173" s="20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5" t="s">
        <v>197</v>
      </c>
      <c r="AU173" s="195" t="s">
        <v>84</v>
      </c>
      <c r="AV173" s="13" t="s">
        <v>84</v>
      </c>
      <c r="AW173" s="13" t="s">
        <v>31</v>
      </c>
      <c r="AX173" s="13" t="s">
        <v>74</v>
      </c>
      <c r="AY173" s="195" t="s">
        <v>117</v>
      </c>
    </row>
    <row r="174" s="14" customFormat="1">
      <c r="A174" s="14"/>
      <c r="B174" s="202"/>
      <c r="C174" s="14"/>
      <c r="D174" s="194" t="s">
        <v>197</v>
      </c>
      <c r="E174" s="203" t="s">
        <v>1</v>
      </c>
      <c r="F174" s="204" t="s">
        <v>216</v>
      </c>
      <c r="G174" s="14"/>
      <c r="H174" s="205">
        <v>494</v>
      </c>
      <c r="I174" s="206"/>
      <c r="J174" s="14"/>
      <c r="K174" s="14"/>
      <c r="L174" s="202"/>
      <c r="M174" s="207"/>
      <c r="N174" s="208"/>
      <c r="O174" s="208"/>
      <c r="P174" s="208"/>
      <c r="Q174" s="208"/>
      <c r="R174" s="208"/>
      <c r="S174" s="208"/>
      <c r="T174" s="20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3" t="s">
        <v>197</v>
      </c>
      <c r="AU174" s="203" t="s">
        <v>84</v>
      </c>
      <c r="AV174" s="14" t="s">
        <v>122</v>
      </c>
      <c r="AW174" s="14" t="s">
        <v>31</v>
      </c>
      <c r="AX174" s="14" t="s">
        <v>82</v>
      </c>
      <c r="AY174" s="203" t="s">
        <v>117</v>
      </c>
    </row>
    <row r="175" s="2" customFormat="1" ht="16.5" customHeight="1">
      <c r="A175" s="38"/>
      <c r="B175" s="166"/>
      <c r="C175" s="210" t="s">
        <v>313</v>
      </c>
      <c r="D175" s="210" t="s">
        <v>284</v>
      </c>
      <c r="E175" s="211" t="s">
        <v>830</v>
      </c>
      <c r="F175" s="212" t="s">
        <v>831</v>
      </c>
      <c r="G175" s="213" t="s">
        <v>305</v>
      </c>
      <c r="H175" s="214">
        <v>306.27999999999997</v>
      </c>
      <c r="I175" s="215"/>
      <c r="J175" s="216">
        <f>ROUND(I175*H175,2)</f>
        <v>0</v>
      </c>
      <c r="K175" s="217"/>
      <c r="L175" s="218"/>
      <c r="M175" s="219" t="s">
        <v>1</v>
      </c>
      <c r="N175" s="220" t="s">
        <v>39</v>
      </c>
      <c r="O175" s="77"/>
      <c r="P175" s="177">
        <f>O175*H175</f>
        <v>0</v>
      </c>
      <c r="Q175" s="177">
        <v>0.001</v>
      </c>
      <c r="R175" s="177">
        <f>Q175*H175</f>
        <v>0.30628</v>
      </c>
      <c r="S175" s="177">
        <v>0</v>
      </c>
      <c r="T175" s="17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79" t="s">
        <v>802</v>
      </c>
      <c r="AT175" s="179" t="s">
        <v>284</v>
      </c>
      <c r="AU175" s="179" t="s">
        <v>84</v>
      </c>
      <c r="AY175" s="19" t="s">
        <v>117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9" t="s">
        <v>82</v>
      </c>
      <c r="BK175" s="180">
        <f>ROUND(I175*H175,2)</f>
        <v>0</v>
      </c>
      <c r="BL175" s="19" t="s">
        <v>802</v>
      </c>
      <c r="BM175" s="179" t="s">
        <v>832</v>
      </c>
    </row>
    <row r="176" s="2" customFormat="1">
      <c r="A176" s="38"/>
      <c r="B176" s="39"/>
      <c r="C176" s="38"/>
      <c r="D176" s="194" t="s">
        <v>555</v>
      </c>
      <c r="E176" s="38"/>
      <c r="F176" s="229" t="s">
        <v>833</v>
      </c>
      <c r="G176" s="38"/>
      <c r="H176" s="38"/>
      <c r="I176" s="230"/>
      <c r="J176" s="38"/>
      <c r="K176" s="38"/>
      <c r="L176" s="39"/>
      <c r="M176" s="231"/>
      <c r="N176" s="232"/>
      <c r="O176" s="77"/>
      <c r="P176" s="77"/>
      <c r="Q176" s="77"/>
      <c r="R176" s="77"/>
      <c r="S176" s="77"/>
      <c r="T176" s="7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9" t="s">
        <v>555</v>
      </c>
      <c r="AU176" s="19" t="s">
        <v>84</v>
      </c>
    </row>
    <row r="177" s="13" customFormat="1">
      <c r="A177" s="13"/>
      <c r="B177" s="193"/>
      <c r="C177" s="13"/>
      <c r="D177" s="194" t="s">
        <v>197</v>
      </c>
      <c r="E177" s="13"/>
      <c r="F177" s="196" t="s">
        <v>834</v>
      </c>
      <c r="G177" s="13"/>
      <c r="H177" s="197">
        <v>306.27999999999997</v>
      </c>
      <c r="I177" s="198"/>
      <c r="J177" s="13"/>
      <c r="K177" s="13"/>
      <c r="L177" s="193"/>
      <c r="M177" s="199"/>
      <c r="N177" s="200"/>
      <c r="O177" s="200"/>
      <c r="P177" s="200"/>
      <c r="Q177" s="200"/>
      <c r="R177" s="200"/>
      <c r="S177" s="200"/>
      <c r="T177" s="20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5" t="s">
        <v>197</v>
      </c>
      <c r="AU177" s="195" t="s">
        <v>84</v>
      </c>
      <c r="AV177" s="13" t="s">
        <v>84</v>
      </c>
      <c r="AW177" s="13" t="s">
        <v>3</v>
      </c>
      <c r="AX177" s="13" t="s">
        <v>82</v>
      </c>
      <c r="AY177" s="195" t="s">
        <v>117</v>
      </c>
    </row>
    <row r="178" s="11" customFormat="1" ht="22.8" customHeight="1">
      <c r="A178" s="11"/>
      <c r="B178" s="155"/>
      <c r="C178" s="11"/>
      <c r="D178" s="156" t="s">
        <v>73</v>
      </c>
      <c r="E178" s="191" t="s">
        <v>835</v>
      </c>
      <c r="F178" s="191" t="s">
        <v>836</v>
      </c>
      <c r="G178" s="11"/>
      <c r="H178" s="11"/>
      <c r="I178" s="158"/>
      <c r="J178" s="192">
        <f>BK178</f>
        <v>0</v>
      </c>
      <c r="K178" s="11"/>
      <c r="L178" s="155"/>
      <c r="M178" s="160"/>
      <c r="N178" s="161"/>
      <c r="O178" s="161"/>
      <c r="P178" s="162">
        <f>SUM(P179:P192)</f>
        <v>0</v>
      </c>
      <c r="Q178" s="161"/>
      <c r="R178" s="162">
        <f>SUM(R179:R192)</f>
        <v>1.4632244999999999</v>
      </c>
      <c r="S178" s="161"/>
      <c r="T178" s="163">
        <f>SUM(T179:T192)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156" t="s">
        <v>127</v>
      </c>
      <c r="AT178" s="164" t="s">
        <v>73</v>
      </c>
      <c r="AU178" s="164" t="s">
        <v>82</v>
      </c>
      <c r="AY178" s="156" t="s">
        <v>117</v>
      </c>
      <c r="BK178" s="165">
        <f>SUM(BK179:BK192)</f>
        <v>0</v>
      </c>
    </row>
    <row r="179" s="2" customFormat="1" ht="24.15" customHeight="1">
      <c r="A179" s="38"/>
      <c r="B179" s="166"/>
      <c r="C179" s="167" t="s">
        <v>327</v>
      </c>
      <c r="D179" s="167" t="s">
        <v>118</v>
      </c>
      <c r="E179" s="168" t="s">
        <v>837</v>
      </c>
      <c r="F179" s="169" t="s">
        <v>838</v>
      </c>
      <c r="G179" s="170" t="s">
        <v>839</v>
      </c>
      <c r="H179" s="171">
        <v>0.45000000000000001</v>
      </c>
      <c r="I179" s="172"/>
      <c r="J179" s="173">
        <f>ROUND(I179*H179,2)</f>
        <v>0</v>
      </c>
      <c r="K179" s="174"/>
      <c r="L179" s="39"/>
      <c r="M179" s="175" t="s">
        <v>1</v>
      </c>
      <c r="N179" s="176" t="s">
        <v>39</v>
      </c>
      <c r="O179" s="77"/>
      <c r="P179" s="177">
        <f>O179*H179</f>
        <v>0</v>
      </c>
      <c r="Q179" s="177">
        <v>0.0019300000000000001</v>
      </c>
      <c r="R179" s="177">
        <f>Q179*H179</f>
        <v>0.00086850000000000002</v>
      </c>
      <c r="S179" s="177">
        <v>0</v>
      </c>
      <c r="T179" s="17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79" t="s">
        <v>514</v>
      </c>
      <c r="AT179" s="179" t="s">
        <v>118</v>
      </c>
      <c r="AU179" s="179" t="s">
        <v>84</v>
      </c>
      <c r="AY179" s="19" t="s">
        <v>117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9" t="s">
        <v>82</v>
      </c>
      <c r="BK179" s="180">
        <f>ROUND(I179*H179,2)</f>
        <v>0</v>
      </c>
      <c r="BL179" s="19" t="s">
        <v>514</v>
      </c>
      <c r="BM179" s="179" t="s">
        <v>840</v>
      </c>
    </row>
    <row r="180" s="2" customFormat="1" ht="33" customHeight="1">
      <c r="A180" s="38"/>
      <c r="B180" s="166"/>
      <c r="C180" s="167" t="s">
        <v>331</v>
      </c>
      <c r="D180" s="167" t="s">
        <v>118</v>
      </c>
      <c r="E180" s="168" t="s">
        <v>841</v>
      </c>
      <c r="F180" s="169" t="s">
        <v>842</v>
      </c>
      <c r="G180" s="170" t="s">
        <v>226</v>
      </c>
      <c r="H180" s="171">
        <v>76</v>
      </c>
      <c r="I180" s="172"/>
      <c r="J180" s="173">
        <f>ROUND(I180*H180,2)</f>
        <v>0</v>
      </c>
      <c r="K180" s="174"/>
      <c r="L180" s="39"/>
      <c r="M180" s="175" t="s">
        <v>1</v>
      </c>
      <c r="N180" s="176" t="s">
        <v>39</v>
      </c>
      <c r="O180" s="77"/>
      <c r="P180" s="177">
        <f>O180*H180</f>
        <v>0</v>
      </c>
      <c r="Q180" s="177">
        <v>0</v>
      </c>
      <c r="R180" s="177">
        <f>Q180*H180</f>
        <v>0</v>
      </c>
      <c r="S180" s="177">
        <v>0</v>
      </c>
      <c r="T180" s="17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79" t="s">
        <v>514</v>
      </c>
      <c r="AT180" s="179" t="s">
        <v>118</v>
      </c>
      <c r="AU180" s="179" t="s">
        <v>84</v>
      </c>
      <c r="AY180" s="19" t="s">
        <v>117</v>
      </c>
      <c r="BE180" s="180">
        <f>IF(N180="základní",J180,0)</f>
        <v>0</v>
      </c>
      <c r="BF180" s="180">
        <f>IF(N180="snížená",J180,0)</f>
        <v>0</v>
      </c>
      <c r="BG180" s="180">
        <f>IF(N180="zákl. přenesená",J180,0)</f>
        <v>0</v>
      </c>
      <c r="BH180" s="180">
        <f>IF(N180="sníž. přenesená",J180,0)</f>
        <v>0</v>
      </c>
      <c r="BI180" s="180">
        <f>IF(N180="nulová",J180,0)</f>
        <v>0</v>
      </c>
      <c r="BJ180" s="19" t="s">
        <v>82</v>
      </c>
      <c r="BK180" s="180">
        <f>ROUND(I180*H180,2)</f>
        <v>0</v>
      </c>
      <c r="BL180" s="19" t="s">
        <v>514</v>
      </c>
      <c r="BM180" s="179" t="s">
        <v>843</v>
      </c>
    </row>
    <row r="181" s="2" customFormat="1" ht="16.5" customHeight="1">
      <c r="A181" s="38"/>
      <c r="B181" s="166"/>
      <c r="C181" s="210" t="s">
        <v>335</v>
      </c>
      <c r="D181" s="210" t="s">
        <v>284</v>
      </c>
      <c r="E181" s="211" t="s">
        <v>844</v>
      </c>
      <c r="F181" s="212" t="s">
        <v>845</v>
      </c>
      <c r="G181" s="213" t="s">
        <v>226</v>
      </c>
      <c r="H181" s="214">
        <v>76</v>
      </c>
      <c r="I181" s="215"/>
      <c r="J181" s="216">
        <f>ROUND(I181*H181,2)</f>
        <v>0</v>
      </c>
      <c r="K181" s="217"/>
      <c r="L181" s="218"/>
      <c r="M181" s="219" t="s">
        <v>1</v>
      </c>
      <c r="N181" s="220" t="s">
        <v>39</v>
      </c>
      <c r="O181" s="77"/>
      <c r="P181" s="177">
        <f>O181*H181</f>
        <v>0</v>
      </c>
      <c r="Q181" s="177">
        <v>0.014</v>
      </c>
      <c r="R181" s="177">
        <f>Q181*H181</f>
        <v>1.0640000000000001</v>
      </c>
      <c r="S181" s="177">
        <v>0</v>
      </c>
      <c r="T181" s="17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79" t="s">
        <v>802</v>
      </c>
      <c r="AT181" s="179" t="s">
        <v>284</v>
      </c>
      <c r="AU181" s="179" t="s">
        <v>84</v>
      </c>
      <c r="AY181" s="19" t="s">
        <v>117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19" t="s">
        <v>82</v>
      </c>
      <c r="BK181" s="180">
        <f>ROUND(I181*H181,2)</f>
        <v>0</v>
      </c>
      <c r="BL181" s="19" t="s">
        <v>802</v>
      </c>
      <c r="BM181" s="179" t="s">
        <v>846</v>
      </c>
    </row>
    <row r="182" s="2" customFormat="1" ht="24.15" customHeight="1">
      <c r="A182" s="38"/>
      <c r="B182" s="166"/>
      <c r="C182" s="167" t="s">
        <v>339</v>
      </c>
      <c r="D182" s="167" t="s">
        <v>118</v>
      </c>
      <c r="E182" s="168" t="s">
        <v>847</v>
      </c>
      <c r="F182" s="169" t="s">
        <v>848</v>
      </c>
      <c r="G182" s="170" t="s">
        <v>226</v>
      </c>
      <c r="H182" s="171">
        <v>443</v>
      </c>
      <c r="I182" s="172"/>
      <c r="J182" s="173">
        <f>ROUND(I182*H182,2)</f>
        <v>0</v>
      </c>
      <c r="K182" s="174"/>
      <c r="L182" s="39"/>
      <c r="M182" s="175" t="s">
        <v>1</v>
      </c>
      <c r="N182" s="176" t="s">
        <v>39</v>
      </c>
      <c r="O182" s="77"/>
      <c r="P182" s="177">
        <f>O182*H182</f>
        <v>0</v>
      </c>
      <c r="Q182" s="177">
        <v>0</v>
      </c>
      <c r="R182" s="177">
        <f>Q182*H182</f>
        <v>0</v>
      </c>
      <c r="S182" s="177">
        <v>0</v>
      </c>
      <c r="T182" s="17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79" t="s">
        <v>514</v>
      </c>
      <c r="AT182" s="179" t="s">
        <v>118</v>
      </c>
      <c r="AU182" s="179" t="s">
        <v>84</v>
      </c>
      <c r="AY182" s="19" t="s">
        <v>117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9" t="s">
        <v>82</v>
      </c>
      <c r="BK182" s="180">
        <f>ROUND(I182*H182,2)</f>
        <v>0</v>
      </c>
      <c r="BL182" s="19" t="s">
        <v>514</v>
      </c>
      <c r="BM182" s="179" t="s">
        <v>849</v>
      </c>
    </row>
    <row r="183" s="13" customFormat="1">
      <c r="A183" s="13"/>
      <c r="B183" s="193"/>
      <c r="C183" s="13"/>
      <c r="D183" s="194" t="s">
        <v>197</v>
      </c>
      <c r="E183" s="195" t="s">
        <v>1</v>
      </c>
      <c r="F183" s="196" t="s">
        <v>850</v>
      </c>
      <c r="G183" s="13"/>
      <c r="H183" s="197">
        <v>443</v>
      </c>
      <c r="I183" s="198"/>
      <c r="J183" s="13"/>
      <c r="K183" s="13"/>
      <c r="L183" s="193"/>
      <c r="M183" s="199"/>
      <c r="N183" s="200"/>
      <c r="O183" s="200"/>
      <c r="P183" s="200"/>
      <c r="Q183" s="200"/>
      <c r="R183" s="200"/>
      <c r="S183" s="200"/>
      <c r="T183" s="20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5" t="s">
        <v>197</v>
      </c>
      <c r="AU183" s="195" t="s">
        <v>84</v>
      </c>
      <c r="AV183" s="13" t="s">
        <v>84</v>
      </c>
      <c r="AW183" s="13" t="s">
        <v>31</v>
      </c>
      <c r="AX183" s="13" t="s">
        <v>82</v>
      </c>
      <c r="AY183" s="195" t="s">
        <v>117</v>
      </c>
    </row>
    <row r="184" s="2" customFormat="1" ht="24.15" customHeight="1">
      <c r="A184" s="38"/>
      <c r="B184" s="166"/>
      <c r="C184" s="167" t="s">
        <v>344</v>
      </c>
      <c r="D184" s="167" t="s">
        <v>118</v>
      </c>
      <c r="E184" s="168" t="s">
        <v>851</v>
      </c>
      <c r="F184" s="169" t="s">
        <v>852</v>
      </c>
      <c r="G184" s="170" t="s">
        <v>226</v>
      </c>
      <c r="H184" s="171">
        <v>178</v>
      </c>
      <c r="I184" s="172"/>
      <c r="J184" s="173">
        <f>ROUND(I184*H184,2)</f>
        <v>0</v>
      </c>
      <c r="K184" s="174"/>
      <c r="L184" s="39"/>
      <c r="M184" s="175" t="s">
        <v>1</v>
      </c>
      <c r="N184" s="176" t="s">
        <v>39</v>
      </c>
      <c r="O184" s="77"/>
      <c r="P184" s="177">
        <f>O184*H184</f>
        <v>0</v>
      </c>
      <c r="Q184" s="177">
        <v>0</v>
      </c>
      <c r="R184" s="177">
        <f>Q184*H184</f>
        <v>0</v>
      </c>
      <c r="S184" s="177">
        <v>0</v>
      </c>
      <c r="T184" s="17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79" t="s">
        <v>514</v>
      </c>
      <c r="AT184" s="179" t="s">
        <v>118</v>
      </c>
      <c r="AU184" s="179" t="s">
        <v>84</v>
      </c>
      <c r="AY184" s="19" t="s">
        <v>117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19" t="s">
        <v>82</v>
      </c>
      <c r="BK184" s="180">
        <f>ROUND(I184*H184,2)</f>
        <v>0</v>
      </c>
      <c r="BL184" s="19" t="s">
        <v>514</v>
      </c>
      <c r="BM184" s="179" t="s">
        <v>853</v>
      </c>
    </row>
    <row r="185" s="13" customFormat="1">
      <c r="A185" s="13"/>
      <c r="B185" s="193"/>
      <c r="C185" s="13"/>
      <c r="D185" s="194" t="s">
        <v>197</v>
      </c>
      <c r="E185" s="195" t="s">
        <v>1</v>
      </c>
      <c r="F185" s="196" t="s">
        <v>854</v>
      </c>
      <c r="G185" s="13"/>
      <c r="H185" s="197">
        <v>178</v>
      </c>
      <c r="I185" s="198"/>
      <c r="J185" s="13"/>
      <c r="K185" s="13"/>
      <c r="L185" s="193"/>
      <c r="M185" s="199"/>
      <c r="N185" s="200"/>
      <c r="O185" s="200"/>
      <c r="P185" s="200"/>
      <c r="Q185" s="200"/>
      <c r="R185" s="200"/>
      <c r="S185" s="200"/>
      <c r="T185" s="20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5" t="s">
        <v>197</v>
      </c>
      <c r="AU185" s="195" t="s">
        <v>84</v>
      </c>
      <c r="AV185" s="13" t="s">
        <v>84</v>
      </c>
      <c r="AW185" s="13" t="s">
        <v>31</v>
      </c>
      <c r="AX185" s="13" t="s">
        <v>82</v>
      </c>
      <c r="AY185" s="195" t="s">
        <v>117</v>
      </c>
    </row>
    <row r="186" s="2" customFormat="1" ht="24.15" customHeight="1">
      <c r="A186" s="38"/>
      <c r="B186" s="166"/>
      <c r="C186" s="210" t="s">
        <v>349</v>
      </c>
      <c r="D186" s="210" t="s">
        <v>284</v>
      </c>
      <c r="E186" s="211" t="s">
        <v>855</v>
      </c>
      <c r="F186" s="212" t="s">
        <v>856</v>
      </c>
      <c r="G186" s="213" t="s">
        <v>226</v>
      </c>
      <c r="H186" s="214">
        <v>178</v>
      </c>
      <c r="I186" s="215"/>
      <c r="J186" s="216">
        <f>ROUND(I186*H186,2)</f>
        <v>0</v>
      </c>
      <c r="K186" s="217"/>
      <c r="L186" s="218"/>
      <c r="M186" s="219" t="s">
        <v>1</v>
      </c>
      <c r="N186" s="220" t="s">
        <v>39</v>
      </c>
      <c r="O186" s="77"/>
      <c r="P186" s="177">
        <f>O186*H186</f>
        <v>0</v>
      </c>
      <c r="Q186" s="177">
        <v>0.00077999999999999999</v>
      </c>
      <c r="R186" s="177">
        <f>Q186*H186</f>
        <v>0.13883999999999999</v>
      </c>
      <c r="S186" s="177">
        <v>0</v>
      </c>
      <c r="T186" s="17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79" t="s">
        <v>824</v>
      </c>
      <c r="AT186" s="179" t="s">
        <v>284</v>
      </c>
      <c r="AU186" s="179" t="s">
        <v>84</v>
      </c>
      <c r="AY186" s="19" t="s">
        <v>117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19" t="s">
        <v>82</v>
      </c>
      <c r="BK186" s="180">
        <f>ROUND(I186*H186,2)</f>
        <v>0</v>
      </c>
      <c r="BL186" s="19" t="s">
        <v>514</v>
      </c>
      <c r="BM186" s="179" t="s">
        <v>857</v>
      </c>
    </row>
    <row r="187" s="2" customFormat="1" ht="24.15" customHeight="1">
      <c r="A187" s="38"/>
      <c r="B187" s="166"/>
      <c r="C187" s="167" t="s">
        <v>353</v>
      </c>
      <c r="D187" s="167" t="s">
        <v>118</v>
      </c>
      <c r="E187" s="168" t="s">
        <v>858</v>
      </c>
      <c r="F187" s="169" t="s">
        <v>859</v>
      </c>
      <c r="G187" s="170" t="s">
        <v>226</v>
      </c>
      <c r="H187" s="171">
        <v>443</v>
      </c>
      <c r="I187" s="172"/>
      <c r="J187" s="173">
        <f>ROUND(I187*H187,2)</f>
        <v>0</v>
      </c>
      <c r="K187" s="174"/>
      <c r="L187" s="39"/>
      <c r="M187" s="175" t="s">
        <v>1</v>
      </c>
      <c r="N187" s="176" t="s">
        <v>39</v>
      </c>
      <c r="O187" s="77"/>
      <c r="P187" s="177">
        <f>O187*H187</f>
        <v>0</v>
      </c>
      <c r="Q187" s="177">
        <v>0</v>
      </c>
      <c r="R187" s="177">
        <f>Q187*H187</f>
        <v>0</v>
      </c>
      <c r="S187" s="177">
        <v>0</v>
      </c>
      <c r="T187" s="17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79" t="s">
        <v>514</v>
      </c>
      <c r="AT187" s="179" t="s">
        <v>118</v>
      </c>
      <c r="AU187" s="179" t="s">
        <v>84</v>
      </c>
      <c r="AY187" s="19" t="s">
        <v>117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19" t="s">
        <v>82</v>
      </c>
      <c r="BK187" s="180">
        <f>ROUND(I187*H187,2)</f>
        <v>0</v>
      </c>
      <c r="BL187" s="19" t="s">
        <v>514</v>
      </c>
      <c r="BM187" s="179" t="s">
        <v>860</v>
      </c>
    </row>
    <row r="188" s="2" customFormat="1" ht="24.15" customHeight="1">
      <c r="A188" s="38"/>
      <c r="B188" s="166"/>
      <c r="C188" s="210" t="s">
        <v>358</v>
      </c>
      <c r="D188" s="210" t="s">
        <v>284</v>
      </c>
      <c r="E188" s="211" t="s">
        <v>861</v>
      </c>
      <c r="F188" s="212" t="s">
        <v>862</v>
      </c>
      <c r="G188" s="213" t="s">
        <v>226</v>
      </c>
      <c r="H188" s="214">
        <v>443</v>
      </c>
      <c r="I188" s="215"/>
      <c r="J188" s="216">
        <f>ROUND(I188*H188,2)</f>
        <v>0</v>
      </c>
      <c r="K188" s="217"/>
      <c r="L188" s="218"/>
      <c r="M188" s="219" t="s">
        <v>1</v>
      </c>
      <c r="N188" s="220" t="s">
        <v>39</v>
      </c>
      <c r="O188" s="77"/>
      <c r="P188" s="177">
        <f>O188*H188</f>
        <v>0</v>
      </c>
      <c r="Q188" s="177">
        <v>0.00035</v>
      </c>
      <c r="R188" s="177">
        <f>Q188*H188</f>
        <v>0.15504999999999999</v>
      </c>
      <c r="S188" s="177">
        <v>0</v>
      </c>
      <c r="T188" s="17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79" t="s">
        <v>802</v>
      </c>
      <c r="AT188" s="179" t="s">
        <v>284</v>
      </c>
      <c r="AU188" s="179" t="s">
        <v>84</v>
      </c>
      <c r="AY188" s="19" t="s">
        <v>117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19" t="s">
        <v>82</v>
      </c>
      <c r="BK188" s="180">
        <f>ROUND(I188*H188,2)</f>
        <v>0</v>
      </c>
      <c r="BL188" s="19" t="s">
        <v>802</v>
      </c>
      <c r="BM188" s="179" t="s">
        <v>863</v>
      </c>
    </row>
    <row r="189" s="2" customFormat="1" ht="24.15" customHeight="1">
      <c r="A189" s="38"/>
      <c r="B189" s="166"/>
      <c r="C189" s="167" t="s">
        <v>363</v>
      </c>
      <c r="D189" s="167" t="s">
        <v>118</v>
      </c>
      <c r="E189" s="168" t="s">
        <v>864</v>
      </c>
      <c r="F189" s="169" t="s">
        <v>865</v>
      </c>
      <c r="G189" s="170" t="s">
        <v>226</v>
      </c>
      <c r="H189" s="171">
        <v>151.40000000000001</v>
      </c>
      <c r="I189" s="172"/>
      <c r="J189" s="173">
        <f>ROUND(I189*H189,2)</f>
        <v>0</v>
      </c>
      <c r="K189" s="174"/>
      <c r="L189" s="39"/>
      <c r="M189" s="175" t="s">
        <v>1</v>
      </c>
      <c r="N189" s="176" t="s">
        <v>39</v>
      </c>
      <c r="O189" s="77"/>
      <c r="P189" s="177">
        <f>O189*H189</f>
        <v>0</v>
      </c>
      <c r="Q189" s="177">
        <v>0</v>
      </c>
      <c r="R189" s="177">
        <f>Q189*H189</f>
        <v>0</v>
      </c>
      <c r="S189" s="177">
        <v>0</v>
      </c>
      <c r="T189" s="17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79" t="s">
        <v>514</v>
      </c>
      <c r="AT189" s="179" t="s">
        <v>118</v>
      </c>
      <c r="AU189" s="179" t="s">
        <v>84</v>
      </c>
      <c r="AY189" s="19" t="s">
        <v>117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19" t="s">
        <v>82</v>
      </c>
      <c r="BK189" s="180">
        <f>ROUND(I189*H189,2)</f>
        <v>0</v>
      </c>
      <c r="BL189" s="19" t="s">
        <v>514</v>
      </c>
      <c r="BM189" s="179" t="s">
        <v>866</v>
      </c>
    </row>
    <row r="190" s="13" customFormat="1">
      <c r="A190" s="13"/>
      <c r="B190" s="193"/>
      <c r="C190" s="13"/>
      <c r="D190" s="194" t="s">
        <v>197</v>
      </c>
      <c r="E190" s="195" t="s">
        <v>1</v>
      </c>
      <c r="F190" s="196" t="s">
        <v>867</v>
      </c>
      <c r="G190" s="13"/>
      <c r="H190" s="197">
        <v>151.40000000000001</v>
      </c>
      <c r="I190" s="198"/>
      <c r="J190" s="13"/>
      <c r="K190" s="13"/>
      <c r="L190" s="193"/>
      <c r="M190" s="199"/>
      <c r="N190" s="200"/>
      <c r="O190" s="200"/>
      <c r="P190" s="200"/>
      <c r="Q190" s="200"/>
      <c r="R190" s="200"/>
      <c r="S190" s="200"/>
      <c r="T190" s="20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5" t="s">
        <v>197</v>
      </c>
      <c r="AU190" s="195" t="s">
        <v>84</v>
      </c>
      <c r="AV190" s="13" t="s">
        <v>84</v>
      </c>
      <c r="AW190" s="13" t="s">
        <v>31</v>
      </c>
      <c r="AX190" s="13" t="s">
        <v>82</v>
      </c>
      <c r="AY190" s="195" t="s">
        <v>117</v>
      </c>
    </row>
    <row r="191" s="2" customFormat="1" ht="33" customHeight="1">
      <c r="A191" s="38"/>
      <c r="B191" s="166"/>
      <c r="C191" s="210" t="s">
        <v>368</v>
      </c>
      <c r="D191" s="210" t="s">
        <v>284</v>
      </c>
      <c r="E191" s="211" t="s">
        <v>868</v>
      </c>
      <c r="F191" s="212" t="s">
        <v>869</v>
      </c>
      <c r="G191" s="213" t="s">
        <v>226</v>
      </c>
      <c r="H191" s="214">
        <v>151.40000000000001</v>
      </c>
      <c r="I191" s="215"/>
      <c r="J191" s="216">
        <f>ROUND(I191*H191,2)</f>
        <v>0</v>
      </c>
      <c r="K191" s="217"/>
      <c r="L191" s="218"/>
      <c r="M191" s="219" t="s">
        <v>1</v>
      </c>
      <c r="N191" s="220" t="s">
        <v>39</v>
      </c>
      <c r="O191" s="77"/>
      <c r="P191" s="177">
        <f>O191*H191</f>
        <v>0</v>
      </c>
      <c r="Q191" s="177">
        <v>0.00068999999999999997</v>
      </c>
      <c r="R191" s="177">
        <f>Q191*H191</f>
        <v>0.104466</v>
      </c>
      <c r="S191" s="177">
        <v>0</v>
      </c>
      <c r="T191" s="17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79" t="s">
        <v>802</v>
      </c>
      <c r="AT191" s="179" t="s">
        <v>284</v>
      </c>
      <c r="AU191" s="179" t="s">
        <v>84</v>
      </c>
      <c r="AY191" s="19" t="s">
        <v>117</v>
      </c>
      <c r="BE191" s="180">
        <f>IF(N191="základní",J191,0)</f>
        <v>0</v>
      </c>
      <c r="BF191" s="180">
        <f>IF(N191="snížená",J191,0)</f>
        <v>0</v>
      </c>
      <c r="BG191" s="180">
        <f>IF(N191="zákl. přenesená",J191,0)</f>
        <v>0</v>
      </c>
      <c r="BH191" s="180">
        <f>IF(N191="sníž. přenesená",J191,0)</f>
        <v>0</v>
      </c>
      <c r="BI191" s="180">
        <f>IF(N191="nulová",J191,0)</f>
        <v>0</v>
      </c>
      <c r="BJ191" s="19" t="s">
        <v>82</v>
      </c>
      <c r="BK191" s="180">
        <f>ROUND(I191*H191,2)</f>
        <v>0</v>
      </c>
      <c r="BL191" s="19" t="s">
        <v>802</v>
      </c>
      <c r="BM191" s="179" t="s">
        <v>870</v>
      </c>
    </row>
    <row r="192" s="2" customFormat="1" ht="24.15" customHeight="1">
      <c r="A192" s="38"/>
      <c r="B192" s="166"/>
      <c r="C192" s="167" t="s">
        <v>373</v>
      </c>
      <c r="D192" s="167" t="s">
        <v>118</v>
      </c>
      <c r="E192" s="168" t="s">
        <v>871</v>
      </c>
      <c r="F192" s="169" t="s">
        <v>872</v>
      </c>
      <c r="G192" s="170" t="s">
        <v>270</v>
      </c>
      <c r="H192" s="171">
        <v>1.4630000000000001</v>
      </c>
      <c r="I192" s="172"/>
      <c r="J192" s="173">
        <f>ROUND(I192*H192,2)</f>
        <v>0</v>
      </c>
      <c r="K192" s="174"/>
      <c r="L192" s="39"/>
      <c r="M192" s="181" t="s">
        <v>1</v>
      </c>
      <c r="N192" s="182" t="s">
        <v>39</v>
      </c>
      <c r="O192" s="183"/>
      <c r="P192" s="184">
        <f>O192*H192</f>
        <v>0</v>
      </c>
      <c r="Q192" s="184">
        <v>0</v>
      </c>
      <c r="R192" s="184">
        <f>Q192*H192</f>
        <v>0</v>
      </c>
      <c r="S192" s="184">
        <v>0</v>
      </c>
      <c r="T192" s="18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79" t="s">
        <v>514</v>
      </c>
      <c r="AT192" s="179" t="s">
        <v>118</v>
      </c>
      <c r="AU192" s="179" t="s">
        <v>84</v>
      </c>
      <c r="AY192" s="19" t="s">
        <v>117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9" t="s">
        <v>82</v>
      </c>
      <c r="BK192" s="180">
        <f>ROUND(I192*H192,2)</f>
        <v>0</v>
      </c>
      <c r="BL192" s="19" t="s">
        <v>514</v>
      </c>
      <c r="BM192" s="179" t="s">
        <v>873</v>
      </c>
    </row>
    <row r="193" s="2" customFormat="1" ht="6.96" customHeight="1">
      <c r="A193" s="38"/>
      <c r="B193" s="60"/>
      <c r="C193" s="61"/>
      <c r="D193" s="61"/>
      <c r="E193" s="61"/>
      <c r="F193" s="61"/>
      <c r="G193" s="61"/>
      <c r="H193" s="61"/>
      <c r="I193" s="61"/>
      <c r="J193" s="61"/>
      <c r="K193" s="61"/>
      <c r="L193" s="39"/>
      <c r="M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</sheetData>
  <autoFilter ref="C123:K19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20"/>
      <c r="C3" s="21"/>
      <c r="D3" s="21"/>
      <c r="E3" s="21"/>
      <c r="F3" s="21"/>
      <c r="G3" s="21"/>
      <c r="H3" s="22"/>
    </row>
    <row r="4" s="1" customFormat="1" ht="24.96" customHeight="1">
      <c r="B4" s="22"/>
      <c r="C4" s="23" t="s">
        <v>874</v>
      </c>
      <c r="H4" s="22"/>
    </row>
    <row r="5" s="1" customFormat="1" ht="12" customHeight="1">
      <c r="B5" s="22"/>
      <c r="C5" s="26" t="s">
        <v>13</v>
      </c>
      <c r="D5" s="36" t="s">
        <v>14</v>
      </c>
      <c r="E5" s="1"/>
      <c r="F5" s="1"/>
      <c r="H5" s="22"/>
    </row>
    <row r="6" s="1" customFormat="1" ht="36.96" customHeight="1">
      <c r="B6" s="22"/>
      <c r="C6" s="29" t="s">
        <v>16</v>
      </c>
      <c r="D6" s="30" t="s">
        <v>17</v>
      </c>
      <c r="E6" s="1"/>
      <c r="F6" s="1"/>
      <c r="H6" s="22"/>
    </row>
    <row r="7" s="1" customFormat="1" ht="16.5" customHeight="1">
      <c r="B7" s="22"/>
      <c r="C7" s="32" t="s">
        <v>22</v>
      </c>
      <c r="D7" s="69" t="str">
        <f>'Rekapitulace stavby'!AN8</f>
        <v>7. 8. 2023</v>
      </c>
      <c r="H7" s="22"/>
    </row>
    <row r="8" s="2" customFormat="1" ht="10.8" customHeight="1">
      <c r="A8" s="38"/>
      <c r="B8" s="39"/>
      <c r="C8" s="38"/>
      <c r="D8" s="38"/>
      <c r="E8" s="38"/>
      <c r="F8" s="38"/>
      <c r="G8" s="38"/>
      <c r="H8" s="39"/>
    </row>
    <row r="9" s="10" customFormat="1" ht="29.28" customHeight="1">
      <c r="A9" s="144"/>
      <c r="B9" s="145"/>
      <c r="C9" s="146" t="s">
        <v>55</v>
      </c>
      <c r="D9" s="147" t="s">
        <v>56</v>
      </c>
      <c r="E9" s="147" t="s">
        <v>103</v>
      </c>
      <c r="F9" s="148" t="s">
        <v>875</v>
      </c>
      <c r="G9" s="144"/>
      <c r="H9" s="145"/>
    </row>
    <row r="10" s="2" customFormat="1" ht="26.4" customHeight="1">
      <c r="A10" s="38"/>
      <c r="B10" s="39"/>
      <c r="C10" s="240" t="s">
        <v>876</v>
      </c>
      <c r="D10" s="240" t="s">
        <v>86</v>
      </c>
      <c r="E10" s="38"/>
      <c r="F10" s="38"/>
      <c r="G10" s="38"/>
      <c r="H10" s="39"/>
    </row>
    <row r="11" s="2" customFormat="1" ht="16.8" customHeight="1">
      <c r="A11" s="38"/>
      <c r="B11" s="39"/>
      <c r="C11" s="241" t="s">
        <v>152</v>
      </c>
      <c r="D11" s="242" t="s">
        <v>1</v>
      </c>
      <c r="E11" s="243" t="s">
        <v>1</v>
      </c>
      <c r="F11" s="244">
        <v>1386</v>
      </c>
      <c r="G11" s="38"/>
      <c r="H11" s="39"/>
    </row>
    <row r="12" s="2" customFormat="1" ht="16.8" customHeight="1">
      <c r="A12" s="38"/>
      <c r="B12" s="39"/>
      <c r="C12" s="245" t="s">
        <v>152</v>
      </c>
      <c r="D12" s="245" t="s">
        <v>317</v>
      </c>
      <c r="E12" s="19" t="s">
        <v>1</v>
      </c>
      <c r="F12" s="246">
        <v>1386</v>
      </c>
      <c r="G12" s="38"/>
      <c r="H12" s="39"/>
    </row>
    <row r="13" s="2" customFormat="1" ht="16.8" customHeight="1">
      <c r="A13" s="38"/>
      <c r="B13" s="39"/>
      <c r="C13" s="247" t="s">
        <v>877</v>
      </c>
      <c r="D13" s="38"/>
      <c r="E13" s="38"/>
      <c r="F13" s="38"/>
      <c r="G13" s="38"/>
      <c r="H13" s="39"/>
    </row>
    <row r="14" s="2" customFormat="1" ht="16.8" customHeight="1">
      <c r="A14" s="38"/>
      <c r="B14" s="39"/>
      <c r="C14" s="245" t="s">
        <v>314</v>
      </c>
      <c r="D14" s="245" t="s">
        <v>315</v>
      </c>
      <c r="E14" s="19" t="s">
        <v>195</v>
      </c>
      <c r="F14" s="246">
        <v>5267.5</v>
      </c>
      <c r="G14" s="38"/>
      <c r="H14" s="39"/>
    </row>
    <row r="15" s="2" customFormat="1" ht="16.8" customHeight="1">
      <c r="A15" s="38"/>
      <c r="B15" s="39"/>
      <c r="C15" s="245" t="s">
        <v>411</v>
      </c>
      <c r="D15" s="245" t="s">
        <v>412</v>
      </c>
      <c r="E15" s="19" t="s">
        <v>195</v>
      </c>
      <c r="F15" s="246">
        <v>2772</v>
      </c>
      <c r="G15" s="38"/>
      <c r="H15" s="39"/>
    </row>
    <row r="16" s="2" customFormat="1" ht="16.8" customHeight="1">
      <c r="A16" s="38"/>
      <c r="B16" s="39"/>
      <c r="C16" s="245" t="s">
        <v>416</v>
      </c>
      <c r="D16" s="245" t="s">
        <v>417</v>
      </c>
      <c r="E16" s="19" t="s">
        <v>195</v>
      </c>
      <c r="F16" s="246">
        <v>5125</v>
      </c>
      <c r="G16" s="38"/>
      <c r="H16" s="39"/>
    </row>
    <row r="17" s="2" customFormat="1" ht="16.8" customHeight="1">
      <c r="A17" s="38"/>
      <c r="B17" s="39"/>
      <c r="C17" s="245" t="s">
        <v>431</v>
      </c>
      <c r="D17" s="245" t="s">
        <v>432</v>
      </c>
      <c r="E17" s="19" t="s">
        <v>195</v>
      </c>
      <c r="F17" s="246">
        <v>1386</v>
      </c>
      <c r="G17" s="38"/>
      <c r="H17" s="39"/>
    </row>
    <row r="18" s="2" customFormat="1" ht="16.8" customHeight="1">
      <c r="A18" s="38"/>
      <c r="B18" s="39"/>
      <c r="C18" s="245" t="s">
        <v>435</v>
      </c>
      <c r="D18" s="245" t="s">
        <v>436</v>
      </c>
      <c r="E18" s="19" t="s">
        <v>195</v>
      </c>
      <c r="F18" s="246">
        <v>2371</v>
      </c>
      <c r="G18" s="38"/>
      <c r="H18" s="39"/>
    </row>
    <row r="19" s="2" customFormat="1" ht="16.8" customHeight="1">
      <c r="A19" s="38"/>
      <c r="B19" s="39"/>
      <c r="C19" s="245" t="s">
        <v>440</v>
      </c>
      <c r="D19" s="245" t="s">
        <v>441</v>
      </c>
      <c r="E19" s="19" t="s">
        <v>195</v>
      </c>
      <c r="F19" s="246">
        <v>2371</v>
      </c>
      <c r="G19" s="38"/>
      <c r="H19" s="39"/>
    </row>
    <row r="20" s="2" customFormat="1">
      <c r="A20" s="38"/>
      <c r="B20" s="39"/>
      <c r="C20" s="245" t="s">
        <v>444</v>
      </c>
      <c r="D20" s="245" t="s">
        <v>445</v>
      </c>
      <c r="E20" s="19" t="s">
        <v>195</v>
      </c>
      <c r="F20" s="246">
        <v>2371</v>
      </c>
      <c r="G20" s="38"/>
      <c r="H20" s="39"/>
    </row>
    <row r="21" s="2" customFormat="1" ht="16.8" customHeight="1">
      <c r="A21" s="38"/>
      <c r="B21" s="39"/>
      <c r="C21" s="245" t="s">
        <v>648</v>
      </c>
      <c r="D21" s="245" t="s">
        <v>649</v>
      </c>
      <c r="E21" s="19" t="s">
        <v>195</v>
      </c>
      <c r="F21" s="246">
        <v>1386</v>
      </c>
      <c r="G21" s="38"/>
      <c r="H21" s="39"/>
    </row>
    <row r="22" s="2" customFormat="1" ht="16.8" customHeight="1">
      <c r="A22" s="38"/>
      <c r="B22" s="39"/>
      <c r="C22" s="241" t="s">
        <v>213</v>
      </c>
      <c r="D22" s="242" t="s">
        <v>1</v>
      </c>
      <c r="E22" s="243" t="s">
        <v>1</v>
      </c>
      <c r="F22" s="244">
        <v>2954</v>
      </c>
      <c r="G22" s="38"/>
      <c r="H22" s="39"/>
    </row>
    <row r="23" s="2" customFormat="1" ht="16.8" customHeight="1">
      <c r="A23" s="38"/>
      <c r="B23" s="39"/>
      <c r="C23" s="245" t="s">
        <v>213</v>
      </c>
      <c r="D23" s="245" t="s">
        <v>214</v>
      </c>
      <c r="E23" s="19" t="s">
        <v>1</v>
      </c>
      <c r="F23" s="246">
        <v>2954</v>
      </c>
      <c r="G23" s="38"/>
      <c r="H23" s="39"/>
    </row>
    <row r="24" s="2" customFormat="1" ht="16.8" customHeight="1">
      <c r="A24" s="38"/>
      <c r="B24" s="39"/>
      <c r="C24" s="247" t="s">
        <v>877</v>
      </c>
      <c r="D24" s="38"/>
      <c r="E24" s="38"/>
      <c r="F24" s="38"/>
      <c r="G24" s="38"/>
      <c r="H24" s="39"/>
    </row>
    <row r="25" s="2" customFormat="1" ht="16.8" customHeight="1">
      <c r="A25" s="38"/>
      <c r="B25" s="39"/>
      <c r="C25" s="245" t="s">
        <v>210</v>
      </c>
      <c r="D25" s="245" t="s">
        <v>211</v>
      </c>
      <c r="E25" s="19" t="s">
        <v>195</v>
      </c>
      <c r="F25" s="246">
        <v>4522</v>
      </c>
      <c r="G25" s="38"/>
      <c r="H25" s="39"/>
    </row>
    <row r="26" s="2" customFormat="1" ht="16.8" customHeight="1">
      <c r="A26" s="38"/>
      <c r="B26" s="39"/>
      <c r="C26" s="245" t="s">
        <v>218</v>
      </c>
      <c r="D26" s="245" t="s">
        <v>219</v>
      </c>
      <c r="E26" s="19" t="s">
        <v>195</v>
      </c>
      <c r="F26" s="246">
        <v>4497</v>
      </c>
      <c r="G26" s="38"/>
      <c r="H26" s="39"/>
    </row>
    <row r="27" s="2" customFormat="1" ht="16.8" customHeight="1">
      <c r="A27" s="38"/>
      <c r="B27" s="39"/>
      <c r="C27" s="241" t="s">
        <v>160</v>
      </c>
      <c r="D27" s="242" t="s">
        <v>1</v>
      </c>
      <c r="E27" s="243" t="s">
        <v>1</v>
      </c>
      <c r="F27" s="244">
        <v>1368</v>
      </c>
      <c r="G27" s="38"/>
      <c r="H27" s="39"/>
    </row>
    <row r="28" s="2" customFormat="1" ht="16.8" customHeight="1">
      <c r="A28" s="38"/>
      <c r="B28" s="39"/>
      <c r="C28" s="245" t="s">
        <v>158</v>
      </c>
      <c r="D28" s="245" t="s">
        <v>324</v>
      </c>
      <c r="E28" s="19" t="s">
        <v>1</v>
      </c>
      <c r="F28" s="246">
        <v>75.599999999999994</v>
      </c>
      <c r="G28" s="38"/>
      <c r="H28" s="39"/>
    </row>
    <row r="29" s="2" customFormat="1" ht="16.8" customHeight="1">
      <c r="A29" s="38"/>
      <c r="B29" s="39"/>
      <c r="C29" s="245" t="s">
        <v>1</v>
      </c>
      <c r="D29" s="245" t="s">
        <v>325</v>
      </c>
      <c r="E29" s="19" t="s">
        <v>1</v>
      </c>
      <c r="F29" s="246">
        <v>1292.4000000000001</v>
      </c>
      <c r="G29" s="38"/>
      <c r="H29" s="39"/>
    </row>
    <row r="30" s="2" customFormat="1" ht="16.8" customHeight="1">
      <c r="A30" s="38"/>
      <c r="B30" s="39"/>
      <c r="C30" s="245" t="s">
        <v>160</v>
      </c>
      <c r="D30" s="245" t="s">
        <v>318</v>
      </c>
      <c r="E30" s="19" t="s">
        <v>1</v>
      </c>
      <c r="F30" s="246">
        <v>1368</v>
      </c>
      <c r="G30" s="38"/>
      <c r="H30" s="39"/>
    </row>
    <row r="31" s="2" customFormat="1" ht="16.8" customHeight="1">
      <c r="A31" s="38"/>
      <c r="B31" s="39"/>
      <c r="C31" s="247" t="s">
        <v>877</v>
      </c>
      <c r="D31" s="38"/>
      <c r="E31" s="38"/>
      <c r="F31" s="38"/>
      <c r="G31" s="38"/>
      <c r="H31" s="39"/>
    </row>
    <row r="32" s="2" customFormat="1" ht="16.8" customHeight="1">
      <c r="A32" s="38"/>
      <c r="B32" s="39"/>
      <c r="C32" s="245" t="s">
        <v>314</v>
      </c>
      <c r="D32" s="245" t="s">
        <v>315</v>
      </c>
      <c r="E32" s="19" t="s">
        <v>195</v>
      </c>
      <c r="F32" s="246">
        <v>5267.5</v>
      </c>
      <c r="G32" s="38"/>
      <c r="H32" s="39"/>
    </row>
    <row r="33" s="2" customFormat="1" ht="16.8" customHeight="1">
      <c r="A33" s="38"/>
      <c r="B33" s="39"/>
      <c r="C33" s="245" t="s">
        <v>416</v>
      </c>
      <c r="D33" s="245" t="s">
        <v>417</v>
      </c>
      <c r="E33" s="19" t="s">
        <v>195</v>
      </c>
      <c r="F33" s="246">
        <v>5125</v>
      </c>
      <c r="G33" s="38"/>
      <c r="H33" s="39"/>
    </row>
    <row r="34" s="2" customFormat="1" ht="16.8" customHeight="1">
      <c r="A34" s="38"/>
      <c r="B34" s="39"/>
      <c r="C34" s="245" t="s">
        <v>448</v>
      </c>
      <c r="D34" s="245" t="s">
        <v>449</v>
      </c>
      <c r="E34" s="19" t="s">
        <v>195</v>
      </c>
      <c r="F34" s="246">
        <v>1368</v>
      </c>
      <c r="G34" s="38"/>
      <c r="H34" s="39"/>
    </row>
    <row r="35" s="2" customFormat="1" ht="16.8" customHeight="1">
      <c r="A35" s="38"/>
      <c r="B35" s="39"/>
      <c r="C35" s="245" t="s">
        <v>452</v>
      </c>
      <c r="D35" s="245" t="s">
        <v>453</v>
      </c>
      <c r="E35" s="19" t="s">
        <v>195</v>
      </c>
      <c r="F35" s="246">
        <v>1318.2480000000001</v>
      </c>
      <c r="G35" s="38"/>
      <c r="H35" s="39"/>
    </row>
    <row r="36" s="2" customFormat="1" ht="16.8" customHeight="1">
      <c r="A36" s="38"/>
      <c r="B36" s="39"/>
      <c r="C36" s="241" t="s">
        <v>156</v>
      </c>
      <c r="D36" s="242" t="s">
        <v>1</v>
      </c>
      <c r="E36" s="243" t="s">
        <v>1</v>
      </c>
      <c r="F36" s="244">
        <v>1528.5</v>
      </c>
      <c r="G36" s="38"/>
      <c r="H36" s="39"/>
    </row>
    <row r="37" s="2" customFormat="1" ht="16.8" customHeight="1">
      <c r="A37" s="38"/>
      <c r="B37" s="39"/>
      <c r="C37" s="245" t="s">
        <v>1</v>
      </c>
      <c r="D37" s="245" t="s">
        <v>320</v>
      </c>
      <c r="E37" s="19" t="s">
        <v>1</v>
      </c>
      <c r="F37" s="246">
        <v>711.5</v>
      </c>
      <c r="G37" s="38"/>
      <c r="H37" s="39"/>
    </row>
    <row r="38" s="2" customFormat="1" ht="16.8" customHeight="1">
      <c r="A38" s="38"/>
      <c r="B38" s="39"/>
      <c r="C38" s="245" t="s">
        <v>1</v>
      </c>
      <c r="D38" s="245" t="s">
        <v>321</v>
      </c>
      <c r="E38" s="19" t="s">
        <v>1</v>
      </c>
      <c r="F38" s="246">
        <v>779</v>
      </c>
      <c r="G38" s="38"/>
      <c r="H38" s="39"/>
    </row>
    <row r="39" s="2" customFormat="1" ht="16.8" customHeight="1">
      <c r="A39" s="38"/>
      <c r="B39" s="39"/>
      <c r="C39" s="245" t="s">
        <v>322</v>
      </c>
      <c r="D39" s="245" t="s">
        <v>323</v>
      </c>
      <c r="E39" s="19" t="s">
        <v>1</v>
      </c>
      <c r="F39" s="246">
        <v>38</v>
      </c>
      <c r="G39" s="38"/>
      <c r="H39" s="39"/>
    </row>
    <row r="40" s="2" customFormat="1" ht="16.8" customHeight="1">
      <c r="A40" s="38"/>
      <c r="B40" s="39"/>
      <c r="C40" s="245" t="s">
        <v>156</v>
      </c>
      <c r="D40" s="245" t="s">
        <v>318</v>
      </c>
      <c r="E40" s="19" t="s">
        <v>1</v>
      </c>
      <c r="F40" s="246">
        <v>1528.5</v>
      </c>
      <c r="G40" s="38"/>
      <c r="H40" s="39"/>
    </row>
    <row r="41" s="2" customFormat="1" ht="16.8" customHeight="1">
      <c r="A41" s="38"/>
      <c r="B41" s="39"/>
      <c r="C41" s="247" t="s">
        <v>877</v>
      </c>
      <c r="D41" s="38"/>
      <c r="E41" s="38"/>
      <c r="F41" s="38"/>
      <c r="G41" s="38"/>
      <c r="H41" s="39"/>
    </row>
    <row r="42" s="2" customFormat="1" ht="16.8" customHeight="1">
      <c r="A42" s="38"/>
      <c r="B42" s="39"/>
      <c r="C42" s="245" t="s">
        <v>314</v>
      </c>
      <c r="D42" s="245" t="s">
        <v>315</v>
      </c>
      <c r="E42" s="19" t="s">
        <v>195</v>
      </c>
      <c r="F42" s="246">
        <v>5267.5</v>
      </c>
      <c r="G42" s="38"/>
      <c r="H42" s="39"/>
    </row>
    <row r="43" s="2" customFormat="1" ht="16.8" customHeight="1">
      <c r="A43" s="38"/>
      <c r="B43" s="39"/>
      <c r="C43" s="245" t="s">
        <v>423</v>
      </c>
      <c r="D43" s="245" t="s">
        <v>424</v>
      </c>
      <c r="E43" s="19" t="s">
        <v>195</v>
      </c>
      <c r="F43" s="246">
        <v>1528.5</v>
      </c>
      <c r="G43" s="38"/>
      <c r="H43" s="39"/>
    </row>
    <row r="44" s="2" customFormat="1" ht="16.8" customHeight="1">
      <c r="A44" s="38"/>
      <c r="B44" s="39"/>
      <c r="C44" s="245" t="s">
        <v>463</v>
      </c>
      <c r="D44" s="245" t="s">
        <v>464</v>
      </c>
      <c r="E44" s="19" t="s">
        <v>195</v>
      </c>
      <c r="F44" s="246">
        <v>1528.5</v>
      </c>
      <c r="G44" s="38"/>
      <c r="H44" s="39"/>
    </row>
    <row r="45" s="2" customFormat="1" ht="16.8" customHeight="1">
      <c r="A45" s="38"/>
      <c r="B45" s="39"/>
      <c r="C45" s="245" t="s">
        <v>467</v>
      </c>
      <c r="D45" s="245" t="s">
        <v>468</v>
      </c>
      <c r="E45" s="19" t="s">
        <v>195</v>
      </c>
      <c r="F45" s="246">
        <v>1559.0699999999999</v>
      </c>
      <c r="G45" s="38"/>
      <c r="H45" s="39"/>
    </row>
    <row r="46" s="2" customFormat="1" ht="16.8" customHeight="1">
      <c r="A46" s="38"/>
      <c r="B46" s="39"/>
      <c r="C46" s="241" t="s">
        <v>158</v>
      </c>
      <c r="D46" s="242" t="s">
        <v>1</v>
      </c>
      <c r="E46" s="243" t="s">
        <v>1</v>
      </c>
      <c r="F46" s="244">
        <v>75.599999999999994</v>
      </c>
      <c r="G46" s="38"/>
      <c r="H46" s="39"/>
    </row>
    <row r="47" s="2" customFormat="1" ht="16.8" customHeight="1">
      <c r="A47" s="38"/>
      <c r="B47" s="39"/>
      <c r="C47" s="245" t="s">
        <v>158</v>
      </c>
      <c r="D47" s="245" t="s">
        <v>324</v>
      </c>
      <c r="E47" s="19" t="s">
        <v>1</v>
      </c>
      <c r="F47" s="246">
        <v>75.599999999999994</v>
      </c>
      <c r="G47" s="38"/>
      <c r="H47" s="39"/>
    </row>
    <row r="48" s="2" customFormat="1" ht="16.8" customHeight="1">
      <c r="A48" s="38"/>
      <c r="B48" s="39"/>
      <c r="C48" s="247" t="s">
        <v>877</v>
      </c>
      <c r="D48" s="38"/>
      <c r="E48" s="38"/>
      <c r="F48" s="38"/>
      <c r="G48" s="38"/>
      <c r="H48" s="39"/>
    </row>
    <row r="49" s="2" customFormat="1" ht="16.8" customHeight="1">
      <c r="A49" s="38"/>
      <c r="B49" s="39"/>
      <c r="C49" s="245" t="s">
        <v>314</v>
      </c>
      <c r="D49" s="245" t="s">
        <v>315</v>
      </c>
      <c r="E49" s="19" t="s">
        <v>195</v>
      </c>
      <c r="F49" s="246">
        <v>5267.5</v>
      </c>
      <c r="G49" s="38"/>
      <c r="H49" s="39"/>
    </row>
    <row r="50" s="2" customFormat="1" ht="16.8" customHeight="1">
      <c r="A50" s="38"/>
      <c r="B50" s="39"/>
      <c r="C50" s="245" t="s">
        <v>458</v>
      </c>
      <c r="D50" s="245" t="s">
        <v>459</v>
      </c>
      <c r="E50" s="19" t="s">
        <v>195</v>
      </c>
      <c r="F50" s="246">
        <v>77.111999999999995</v>
      </c>
      <c r="G50" s="38"/>
      <c r="H50" s="39"/>
    </row>
    <row r="51" s="2" customFormat="1" ht="16.8" customHeight="1">
      <c r="A51" s="38"/>
      <c r="B51" s="39"/>
      <c r="C51" s="245" t="s">
        <v>452</v>
      </c>
      <c r="D51" s="245" t="s">
        <v>453</v>
      </c>
      <c r="E51" s="19" t="s">
        <v>195</v>
      </c>
      <c r="F51" s="246">
        <v>1318.2480000000001</v>
      </c>
      <c r="G51" s="38"/>
      <c r="H51" s="39"/>
    </row>
    <row r="52" s="2" customFormat="1" ht="16.8" customHeight="1">
      <c r="A52" s="38"/>
      <c r="B52" s="39"/>
      <c r="C52" s="241" t="s">
        <v>145</v>
      </c>
      <c r="D52" s="242" t="s">
        <v>1</v>
      </c>
      <c r="E52" s="243" t="s">
        <v>1</v>
      </c>
      <c r="F52" s="244">
        <v>323.60000000000002</v>
      </c>
      <c r="G52" s="38"/>
      <c r="H52" s="39"/>
    </row>
    <row r="53" s="2" customFormat="1" ht="16.8" customHeight="1">
      <c r="A53" s="38"/>
      <c r="B53" s="39"/>
      <c r="C53" s="245" t="s">
        <v>145</v>
      </c>
      <c r="D53" s="245" t="s">
        <v>372</v>
      </c>
      <c r="E53" s="19" t="s">
        <v>1</v>
      </c>
      <c r="F53" s="246">
        <v>323.60000000000002</v>
      </c>
      <c r="G53" s="38"/>
      <c r="H53" s="39"/>
    </row>
    <row r="54" s="2" customFormat="1" ht="16.8" customHeight="1">
      <c r="A54" s="38"/>
      <c r="B54" s="39"/>
      <c r="C54" s="247" t="s">
        <v>877</v>
      </c>
      <c r="D54" s="38"/>
      <c r="E54" s="38"/>
      <c r="F54" s="38"/>
      <c r="G54" s="38"/>
      <c r="H54" s="39"/>
    </row>
    <row r="55" s="2" customFormat="1">
      <c r="A55" s="38"/>
      <c r="B55" s="39"/>
      <c r="C55" s="245" t="s">
        <v>369</v>
      </c>
      <c r="D55" s="245" t="s">
        <v>370</v>
      </c>
      <c r="E55" s="19" t="s">
        <v>226</v>
      </c>
      <c r="F55" s="246">
        <v>323.60000000000002</v>
      </c>
      <c r="G55" s="38"/>
      <c r="H55" s="39"/>
    </row>
    <row r="56" s="2" customFormat="1" ht="16.8" customHeight="1">
      <c r="A56" s="38"/>
      <c r="B56" s="39"/>
      <c r="C56" s="245" t="s">
        <v>359</v>
      </c>
      <c r="D56" s="245" t="s">
        <v>360</v>
      </c>
      <c r="E56" s="19" t="s">
        <v>195</v>
      </c>
      <c r="F56" s="246">
        <v>453.04000000000002</v>
      </c>
      <c r="G56" s="38"/>
      <c r="H56" s="39"/>
    </row>
    <row r="57" s="2" customFormat="1" ht="16.8" customHeight="1">
      <c r="A57" s="38"/>
      <c r="B57" s="39"/>
      <c r="C57" s="241" t="s">
        <v>139</v>
      </c>
      <c r="D57" s="242" t="s">
        <v>1</v>
      </c>
      <c r="E57" s="243" t="s">
        <v>1</v>
      </c>
      <c r="F57" s="244">
        <v>66.599999999999994</v>
      </c>
      <c r="G57" s="38"/>
      <c r="H57" s="39"/>
    </row>
    <row r="58" s="2" customFormat="1" ht="16.8" customHeight="1">
      <c r="A58" s="38"/>
      <c r="B58" s="39"/>
      <c r="C58" s="245" t="s">
        <v>139</v>
      </c>
      <c r="D58" s="245" t="s">
        <v>242</v>
      </c>
      <c r="E58" s="19" t="s">
        <v>1</v>
      </c>
      <c r="F58" s="246">
        <v>66.599999999999994</v>
      </c>
      <c r="G58" s="38"/>
      <c r="H58" s="39"/>
    </row>
    <row r="59" s="2" customFormat="1" ht="16.8" customHeight="1">
      <c r="A59" s="38"/>
      <c r="B59" s="39"/>
      <c r="C59" s="247" t="s">
        <v>877</v>
      </c>
      <c r="D59" s="38"/>
      <c r="E59" s="38"/>
      <c r="F59" s="38"/>
      <c r="G59" s="38"/>
      <c r="H59" s="39"/>
    </row>
    <row r="60" s="2" customFormat="1">
      <c r="A60" s="38"/>
      <c r="B60" s="39"/>
      <c r="C60" s="245" t="s">
        <v>239</v>
      </c>
      <c r="D60" s="245" t="s">
        <v>240</v>
      </c>
      <c r="E60" s="19" t="s">
        <v>234</v>
      </c>
      <c r="F60" s="246">
        <v>66.599999999999994</v>
      </c>
      <c r="G60" s="38"/>
      <c r="H60" s="39"/>
    </row>
    <row r="61" s="2" customFormat="1">
      <c r="A61" s="38"/>
      <c r="B61" s="39"/>
      <c r="C61" s="245" t="s">
        <v>249</v>
      </c>
      <c r="D61" s="245" t="s">
        <v>250</v>
      </c>
      <c r="E61" s="19" t="s">
        <v>234</v>
      </c>
      <c r="F61" s="246">
        <v>1733.81</v>
      </c>
      <c r="G61" s="38"/>
      <c r="H61" s="39"/>
    </row>
    <row r="62" s="2" customFormat="1" ht="16.8" customHeight="1">
      <c r="A62" s="38"/>
      <c r="B62" s="39"/>
      <c r="C62" s="241" t="s">
        <v>174</v>
      </c>
      <c r="D62" s="242" t="s">
        <v>1</v>
      </c>
      <c r="E62" s="243" t="s">
        <v>1</v>
      </c>
      <c r="F62" s="244">
        <v>343.44</v>
      </c>
      <c r="G62" s="38"/>
      <c r="H62" s="39"/>
    </row>
    <row r="63" s="2" customFormat="1" ht="16.8" customHeight="1">
      <c r="A63" s="38"/>
      <c r="B63" s="39"/>
      <c r="C63" s="245" t="s">
        <v>1</v>
      </c>
      <c r="D63" s="245" t="s">
        <v>726</v>
      </c>
      <c r="E63" s="19" t="s">
        <v>1</v>
      </c>
      <c r="F63" s="246">
        <v>0</v>
      </c>
      <c r="G63" s="38"/>
      <c r="H63" s="39"/>
    </row>
    <row r="64" s="2" customFormat="1" ht="16.8" customHeight="1">
      <c r="A64" s="38"/>
      <c r="B64" s="39"/>
      <c r="C64" s="245" t="s">
        <v>174</v>
      </c>
      <c r="D64" s="245" t="s">
        <v>727</v>
      </c>
      <c r="E64" s="19" t="s">
        <v>1</v>
      </c>
      <c r="F64" s="246">
        <v>343.44</v>
      </c>
      <c r="G64" s="38"/>
      <c r="H64" s="39"/>
    </row>
    <row r="65" s="2" customFormat="1" ht="16.8" customHeight="1">
      <c r="A65" s="38"/>
      <c r="B65" s="39"/>
      <c r="C65" s="247" t="s">
        <v>877</v>
      </c>
      <c r="D65" s="38"/>
      <c r="E65" s="38"/>
      <c r="F65" s="38"/>
      <c r="G65" s="38"/>
      <c r="H65" s="39"/>
    </row>
    <row r="66" s="2" customFormat="1" ht="16.8" customHeight="1">
      <c r="A66" s="38"/>
      <c r="B66" s="39"/>
      <c r="C66" s="245" t="s">
        <v>723</v>
      </c>
      <c r="D66" s="245" t="s">
        <v>724</v>
      </c>
      <c r="E66" s="19" t="s">
        <v>305</v>
      </c>
      <c r="F66" s="246">
        <v>458.02199999999999</v>
      </c>
      <c r="G66" s="38"/>
      <c r="H66" s="39"/>
    </row>
    <row r="67" s="2" customFormat="1" ht="16.8" customHeight="1">
      <c r="A67" s="38"/>
      <c r="B67" s="39"/>
      <c r="C67" s="245" t="s">
        <v>730</v>
      </c>
      <c r="D67" s="245" t="s">
        <v>731</v>
      </c>
      <c r="E67" s="19" t="s">
        <v>270</v>
      </c>
      <c r="F67" s="246">
        <v>0.34300000000000003</v>
      </c>
      <c r="G67" s="38"/>
      <c r="H67" s="39"/>
    </row>
    <row r="68" s="2" customFormat="1" ht="16.8" customHeight="1">
      <c r="A68" s="38"/>
      <c r="B68" s="39"/>
      <c r="C68" s="241" t="s">
        <v>326</v>
      </c>
      <c r="D68" s="242" t="s">
        <v>1</v>
      </c>
      <c r="E68" s="243" t="s">
        <v>1</v>
      </c>
      <c r="F68" s="244">
        <v>5267.5</v>
      </c>
      <c r="G68" s="38"/>
      <c r="H68" s="39"/>
    </row>
    <row r="69" s="2" customFormat="1" ht="16.8" customHeight="1">
      <c r="A69" s="38"/>
      <c r="B69" s="39"/>
      <c r="C69" s="245" t="s">
        <v>152</v>
      </c>
      <c r="D69" s="245" t="s">
        <v>317</v>
      </c>
      <c r="E69" s="19" t="s">
        <v>1</v>
      </c>
      <c r="F69" s="246">
        <v>1386</v>
      </c>
      <c r="G69" s="38"/>
      <c r="H69" s="39"/>
    </row>
    <row r="70" s="2" customFormat="1" ht="16.8" customHeight="1">
      <c r="A70" s="38"/>
      <c r="B70" s="39"/>
      <c r="C70" s="245" t="s">
        <v>154</v>
      </c>
      <c r="D70" s="245" t="s">
        <v>319</v>
      </c>
      <c r="E70" s="19" t="s">
        <v>1</v>
      </c>
      <c r="F70" s="246">
        <v>985</v>
      </c>
      <c r="G70" s="38"/>
      <c r="H70" s="39"/>
    </row>
    <row r="71" s="2" customFormat="1" ht="16.8" customHeight="1">
      <c r="A71" s="38"/>
      <c r="B71" s="39"/>
      <c r="C71" s="245" t="s">
        <v>1</v>
      </c>
      <c r="D71" s="245" t="s">
        <v>320</v>
      </c>
      <c r="E71" s="19" t="s">
        <v>1</v>
      </c>
      <c r="F71" s="246">
        <v>711.5</v>
      </c>
      <c r="G71" s="38"/>
      <c r="H71" s="39"/>
    </row>
    <row r="72" s="2" customFormat="1" ht="16.8" customHeight="1">
      <c r="A72" s="38"/>
      <c r="B72" s="39"/>
      <c r="C72" s="245" t="s">
        <v>1</v>
      </c>
      <c r="D72" s="245" t="s">
        <v>321</v>
      </c>
      <c r="E72" s="19" t="s">
        <v>1</v>
      </c>
      <c r="F72" s="246">
        <v>779</v>
      </c>
      <c r="G72" s="38"/>
      <c r="H72" s="39"/>
    </row>
    <row r="73" s="2" customFormat="1" ht="16.8" customHeight="1">
      <c r="A73" s="38"/>
      <c r="B73" s="39"/>
      <c r="C73" s="245" t="s">
        <v>322</v>
      </c>
      <c r="D73" s="245" t="s">
        <v>323</v>
      </c>
      <c r="E73" s="19" t="s">
        <v>1</v>
      </c>
      <c r="F73" s="246">
        <v>38</v>
      </c>
      <c r="G73" s="38"/>
      <c r="H73" s="39"/>
    </row>
    <row r="74" s="2" customFormat="1" ht="16.8" customHeight="1">
      <c r="A74" s="38"/>
      <c r="B74" s="39"/>
      <c r="C74" s="245" t="s">
        <v>158</v>
      </c>
      <c r="D74" s="245" t="s">
        <v>324</v>
      </c>
      <c r="E74" s="19" t="s">
        <v>1</v>
      </c>
      <c r="F74" s="246">
        <v>75.599999999999994</v>
      </c>
      <c r="G74" s="38"/>
      <c r="H74" s="39"/>
    </row>
    <row r="75" s="2" customFormat="1" ht="16.8" customHeight="1">
      <c r="A75" s="38"/>
      <c r="B75" s="39"/>
      <c r="C75" s="245" t="s">
        <v>1</v>
      </c>
      <c r="D75" s="245" t="s">
        <v>325</v>
      </c>
      <c r="E75" s="19" t="s">
        <v>1</v>
      </c>
      <c r="F75" s="246">
        <v>1292.4000000000001</v>
      </c>
      <c r="G75" s="38"/>
      <c r="H75" s="39"/>
    </row>
    <row r="76" s="2" customFormat="1" ht="16.8" customHeight="1">
      <c r="A76" s="38"/>
      <c r="B76" s="39"/>
      <c r="C76" s="245" t="s">
        <v>326</v>
      </c>
      <c r="D76" s="245" t="s">
        <v>216</v>
      </c>
      <c r="E76" s="19" t="s">
        <v>1</v>
      </c>
      <c r="F76" s="246">
        <v>5267.5</v>
      </c>
      <c r="G76" s="38"/>
      <c r="H76" s="39"/>
    </row>
    <row r="77" s="2" customFormat="1" ht="16.8" customHeight="1">
      <c r="A77" s="38"/>
      <c r="B77" s="39"/>
      <c r="C77" s="241" t="s">
        <v>164</v>
      </c>
      <c r="D77" s="242" t="s">
        <v>1</v>
      </c>
      <c r="E77" s="243" t="s">
        <v>1</v>
      </c>
      <c r="F77" s="244">
        <v>6.6600000000000001</v>
      </c>
      <c r="G77" s="38"/>
      <c r="H77" s="39"/>
    </row>
    <row r="78" s="2" customFormat="1" ht="16.8" customHeight="1">
      <c r="A78" s="38"/>
      <c r="B78" s="39"/>
      <c r="C78" s="245" t="s">
        <v>164</v>
      </c>
      <c r="D78" s="245" t="s">
        <v>408</v>
      </c>
      <c r="E78" s="19" t="s">
        <v>1</v>
      </c>
      <c r="F78" s="246">
        <v>6.6600000000000001</v>
      </c>
      <c r="G78" s="38"/>
      <c r="H78" s="39"/>
    </row>
    <row r="79" s="2" customFormat="1" ht="16.8" customHeight="1">
      <c r="A79" s="38"/>
      <c r="B79" s="39"/>
      <c r="C79" s="247" t="s">
        <v>877</v>
      </c>
      <c r="D79" s="38"/>
      <c r="E79" s="38"/>
      <c r="F79" s="38"/>
      <c r="G79" s="38"/>
      <c r="H79" s="39"/>
    </row>
    <row r="80" s="2" customFormat="1" ht="16.8" customHeight="1">
      <c r="A80" s="38"/>
      <c r="B80" s="39"/>
      <c r="C80" s="245" t="s">
        <v>405</v>
      </c>
      <c r="D80" s="245" t="s">
        <v>406</v>
      </c>
      <c r="E80" s="19" t="s">
        <v>234</v>
      </c>
      <c r="F80" s="246">
        <v>6.6600000000000001</v>
      </c>
      <c r="G80" s="38"/>
      <c r="H80" s="39"/>
    </row>
    <row r="81" s="2" customFormat="1" ht="16.8" customHeight="1">
      <c r="A81" s="38"/>
      <c r="B81" s="39"/>
      <c r="C81" s="245" t="s">
        <v>274</v>
      </c>
      <c r="D81" s="245" t="s">
        <v>275</v>
      </c>
      <c r="E81" s="19" t="s">
        <v>234</v>
      </c>
      <c r="F81" s="246">
        <v>37.740000000000002</v>
      </c>
      <c r="G81" s="38"/>
      <c r="H81" s="39"/>
    </row>
    <row r="82" s="2" customFormat="1" ht="16.8" customHeight="1">
      <c r="A82" s="38"/>
      <c r="B82" s="39"/>
      <c r="C82" s="241" t="s">
        <v>141</v>
      </c>
      <c r="D82" s="242" t="s">
        <v>1</v>
      </c>
      <c r="E82" s="243" t="s">
        <v>1</v>
      </c>
      <c r="F82" s="244">
        <v>45</v>
      </c>
      <c r="G82" s="38"/>
      <c r="H82" s="39"/>
    </row>
    <row r="83" s="2" customFormat="1" ht="16.8" customHeight="1">
      <c r="A83" s="38"/>
      <c r="B83" s="39"/>
      <c r="C83" s="245" t="s">
        <v>141</v>
      </c>
      <c r="D83" s="245" t="s">
        <v>263</v>
      </c>
      <c r="E83" s="19" t="s">
        <v>1</v>
      </c>
      <c r="F83" s="246">
        <v>45</v>
      </c>
      <c r="G83" s="38"/>
      <c r="H83" s="39"/>
    </row>
    <row r="84" s="2" customFormat="1" ht="16.8" customHeight="1">
      <c r="A84" s="38"/>
      <c r="B84" s="39"/>
      <c r="C84" s="247" t="s">
        <v>877</v>
      </c>
      <c r="D84" s="38"/>
      <c r="E84" s="38"/>
      <c r="F84" s="38"/>
      <c r="G84" s="38"/>
      <c r="H84" s="39"/>
    </row>
    <row r="85" s="2" customFormat="1" ht="16.8" customHeight="1">
      <c r="A85" s="38"/>
      <c r="B85" s="39"/>
      <c r="C85" s="245" t="s">
        <v>260</v>
      </c>
      <c r="D85" s="245" t="s">
        <v>261</v>
      </c>
      <c r="E85" s="19" t="s">
        <v>234</v>
      </c>
      <c r="F85" s="246">
        <v>45</v>
      </c>
      <c r="G85" s="38"/>
      <c r="H85" s="39"/>
    </row>
    <row r="86" s="2" customFormat="1">
      <c r="A86" s="38"/>
      <c r="B86" s="39"/>
      <c r="C86" s="245" t="s">
        <v>244</v>
      </c>
      <c r="D86" s="245" t="s">
        <v>245</v>
      </c>
      <c r="E86" s="19" t="s">
        <v>234</v>
      </c>
      <c r="F86" s="246">
        <v>82.739999999999995</v>
      </c>
      <c r="G86" s="38"/>
      <c r="H86" s="39"/>
    </row>
    <row r="87" s="2" customFormat="1">
      <c r="A87" s="38"/>
      <c r="B87" s="39"/>
      <c r="C87" s="245" t="s">
        <v>249</v>
      </c>
      <c r="D87" s="245" t="s">
        <v>250</v>
      </c>
      <c r="E87" s="19" t="s">
        <v>234</v>
      </c>
      <c r="F87" s="246">
        <v>1733.81</v>
      </c>
      <c r="G87" s="38"/>
      <c r="H87" s="39"/>
    </row>
    <row r="88" s="2" customFormat="1" ht="16.8" customHeight="1">
      <c r="A88" s="38"/>
      <c r="B88" s="39"/>
      <c r="C88" s="241" t="s">
        <v>166</v>
      </c>
      <c r="D88" s="242" t="s">
        <v>1</v>
      </c>
      <c r="E88" s="243" t="s">
        <v>1</v>
      </c>
      <c r="F88" s="244">
        <v>22.199999999999999</v>
      </c>
      <c r="G88" s="38"/>
      <c r="H88" s="39"/>
    </row>
    <row r="89" s="2" customFormat="1" ht="16.8" customHeight="1">
      <c r="A89" s="38"/>
      <c r="B89" s="39"/>
      <c r="C89" s="245" t="s">
        <v>166</v>
      </c>
      <c r="D89" s="245" t="s">
        <v>282</v>
      </c>
      <c r="E89" s="19" t="s">
        <v>1</v>
      </c>
      <c r="F89" s="246">
        <v>22.199999999999999</v>
      </c>
      <c r="G89" s="38"/>
      <c r="H89" s="39"/>
    </row>
    <row r="90" s="2" customFormat="1" ht="16.8" customHeight="1">
      <c r="A90" s="38"/>
      <c r="B90" s="39"/>
      <c r="C90" s="247" t="s">
        <v>877</v>
      </c>
      <c r="D90" s="38"/>
      <c r="E90" s="38"/>
      <c r="F90" s="38"/>
      <c r="G90" s="38"/>
      <c r="H90" s="39"/>
    </row>
    <row r="91" s="2" customFormat="1" ht="16.8" customHeight="1">
      <c r="A91" s="38"/>
      <c r="B91" s="39"/>
      <c r="C91" s="245" t="s">
        <v>279</v>
      </c>
      <c r="D91" s="245" t="s">
        <v>280</v>
      </c>
      <c r="E91" s="19" t="s">
        <v>234</v>
      </c>
      <c r="F91" s="246">
        <v>22.199999999999999</v>
      </c>
      <c r="G91" s="38"/>
      <c r="H91" s="39"/>
    </row>
    <row r="92" s="2" customFormat="1" ht="16.8" customHeight="1">
      <c r="A92" s="38"/>
      <c r="B92" s="39"/>
      <c r="C92" s="245" t="s">
        <v>274</v>
      </c>
      <c r="D92" s="245" t="s">
        <v>275</v>
      </c>
      <c r="E92" s="19" t="s">
        <v>234</v>
      </c>
      <c r="F92" s="246">
        <v>37.740000000000002</v>
      </c>
      <c r="G92" s="38"/>
      <c r="H92" s="39"/>
    </row>
    <row r="93" s="2" customFormat="1" ht="16.8" customHeight="1">
      <c r="A93" s="38"/>
      <c r="B93" s="39"/>
      <c r="C93" s="241" t="s">
        <v>640</v>
      </c>
      <c r="D93" s="242" t="s">
        <v>1</v>
      </c>
      <c r="E93" s="243" t="s">
        <v>1</v>
      </c>
      <c r="F93" s="244">
        <v>522</v>
      </c>
      <c r="G93" s="38"/>
      <c r="H93" s="39"/>
    </row>
    <row r="94" s="2" customFormat="1" ht="16.8" customHeight="1">
      <c r="A94" s="38"/>
      <c r="B94" s="39"/>
      <c r="C94" s="245" t="s">
        <v>640</v>
      </c>
      <c r="D94" s="245" t="s">
        <v>641</v>
      </c>
      <c r="E94" s="19" t="s">
        <v>1</v>
      </c>
      <c r="F94" s="246">
        <v>522</v>
      </c>
      <c r="G94" s="38"/>
      <c r="H94" s="39"/>
    </row>
    <row r="95" s="2" customFormat="1" ht="16.8" customHeight="1">
      <c r="A95" s="38"/>
      <c r="B95" s="39"/>
      <c r="C95" s="241" t="s">
        <v>168</v>
      </c>
      <c r="D95" s="242" t="s">
        <v>1</v>
      </c>
      <c r="E95" s="243" t="s">
        <v>1</v>
      </c>
      <c r="F95" s="244">
        <v>367</v>
      </c>
      <c r="G95" s="38"/>
      <c r="H95" s="39"/>
    </row>
    <row r="96" s="2" customFormat="1" ht="16.8" customHeight="1">
      <c r="A96" s="38"/>
      <c r="B96" s="39"/>
      <c r="C96" s="245" t="s">
        <v>168</v>
      </c>
      <c r="D96" s="245" t="s">
        <v>624</v>
      </c>
      <c r="E96" s="19" t="s">
        <v>1</v>
      </c>
      <c r="F96" s="246">
        <v>367</v>
      </c>
      <c r="G96" s="38"/>
      <c r="H96" s="39"/>
    </row>
    <row r="97" s="2" customFormat="1" ht="16.8" customHeight="1">
      <c r="A97" s="38"/>
      <c r="B97" s="39"/>
      <c r="C97" s="247" t="s">
        <v>877</v>
      </c>
      <c r="D97" s="38"/>
      <c r="E97" s="38"/>
      <c r="F97" s="38"/>
      <c r="G97" s="38"/>
      <c r="H97" s="39"/>
    </row>
    <row r="98" s="2" customFormat="1" ht="16.8" customHeight="1">
      <c r="A98" s="38"/>
      <c r="B98" s="39"/>
      <c r="C98" s="245" t="s">
        <v>621</v>
      </c>
      <c r="D98" s="245" t="s">
        <v>622</v>
      </c>
      <c r="E98" s="19" t="s">
        <v>226</v>
      </c>
      <c r="F98" s="246">
        <v>838</v>
      </c>
      <c r="G98" s="38"/>
      <c r="H98" s="39"/>
    </row>
    <row r="99" s="2" customFormat="1" ht="16.8" customHeight="1">
      <c r="A99" s="38"/>
      <c r="B99" s="39"/>
      <c r="C99" s="245" t="s">
        <v>632</v>
      </c>
      <c r="D99" s="245" t="s">
        <v>633</v>
      </c>
      <c r="E99" s="19" t="s">
        <v>226</v>
      </c>
      <c r="F99" s="246">
        <v>374.33999999999998</v>
      </c>
      <c r="G99" s="38"/>
      <c r="H99" s="39"/>
    </row>
    <row r="100" s="2" customFormat="1" ht="16.8" customHeight="1">
      <c r="A100" s="38"/>
      <c r="B100" s="39"/>
      <c r="C100" s="241" t="s">
        <v>170</v>
      </c>
      <c r="D100" s="242" t="s">
        <v>1</v>
      </c>
      <c r="E100" s="243" t="s">
        <v>1</v>
      </c>
      <c r="F100" s="244">
        <v>471</v>
      </c>
      <c r="G100" s="38"/>
      <c r="H100" s="39"/>
    </row>
    <row r="101" s="2" customFormat="1" ht="16.8" customHeight="1">
      <c r="A101" s="38"/>
      <c r="B101" s="39"/>
      <c r="C101" s="245" t="s">
        <v>170</v>
      </c>
      <c r="D101" s="245" t="s">
        <v>625</v>
      </c>
      <c r="E101" s="19" t="s">
        <v>1</v>
      </c>
      <c r="F101" s="246">
        <v>471</v>
      </c>
      <c r="G101" s="38"/>
      <c r="H101" s="39"/>
    </row>
    <row r="102" s="2" customFormat="1" ht="16.8" customHeight="1">
      <c r="A102" s="38"/>
      <c r="B102" s="39"/>
      <c r="C102" s="247" t="s">
        <v>877</v>
      </c>
      <c r="D102" s="38"/>
      <c r="E102" s="38"/>
      <c r="F102" s="38"/>
      <c r="G102" s="38"/>
      <c r="H102" s="39"/>
    </row>
    <row r="103" s="2" customFormat="1" ht="16.8" customHeight="1">
      <c r="A103" s="38"/>
      <c r="B103" s="39"/>
      <c r="C103" s="245" t="s">
        <v>621</v>
      </c>
      <c r="D103" s="245" t="s">
        <v>622</v>
      </c>
      <c r="E103" s="19" t="s">
        <v>226</v>
      </c>
      <c r="F103" s="246">
        <v>838</v>
      </c>
      <c r="G103" s="38"/>
      <c r="H103" s="39"/>
    </row>
    <row r="104" s="2" customFormat="1" ht="16.8" customHeight="1">
      <c r="A104" s="38"/>
      <c r="B104" s="39"/>
      <c r="C104" s="245" t="s">
        <v>627</v>
      </c>
      <c r="D104" s="245" t="s">
        <v>628</v>
      </c>
      <c r="E104" s="19" t="s">
        <v>226</v>
      </c>
      <c r="F104" s="246">
        <v>480.42000000000002</v>
      </c>
      <c r="G104" s="38"/>
      <c r="H104" s="39"/>
    </row>
    <row r="105" s="2" customFormat="1" ht="16.8" customHeight="1">
      <c r="A105" s="38"/>
      <c r="B105" s="39"/>
      <c r="C105" s="241" t="s">
        <v>137</v>
      </c>
      <c r="D105" s="242" t="s">
        <v>1</v>
      </c>
      <c r="E105" s="243" t="s">
        <v>1</v>
      </c>
      <c r="F105" s="244">
        <v>1565.4500000000001</v>
      </c>
      <c r="G105" s="38"/>
      <c r="H105" s="39"/>
    </row>
    <row r="106" s="2" customFormat="1">
      <c r="A106" s="38"/>
      <c r="B106" s="39"/>
      <c r="C106" s="245" t="s">
        <v>1</v>
      </c>
      <c r="D106" s="245" t="s">
        <v>236</v>
      </c>
      <c r="E106" s="19" t="s">
        <v>1</v>
      </c>
      <c r="F106" s="246">
        <v>664.54999999999995</v>
      </c>
      <c r="G106" s="38"/>
      <c r="H106" s="39"/>
    </row>
    <row r="107" s="2" customFormat="1" ht="16.8" customHeight="1">
      <c r="A107" s="38"/>
      <c r="B107" s="39"/>
      <c r="C107" s="245" t="s">
        <v>1</v>
      </c>
      <c r="D107" s="245" t="s">
        <v>237</v>
      </c>
      <c r="E107" s="19" t="s">
        <v>1</v>
      </c>
      <c r="F107" s="246">
        <v>900.89999999999998</v>
      </c>
      <c r="G107" s="38"/>
      <c r="H107" s="39"/>
    </row>
    <row r="108" s="2" customFormat="1" ht="16.8" customHeight="1">
      <c r="A108" s="38"/>
      <c r="B108" s="39"/>
      <c r="C108" s="245" t="s">
        <v>137</v>
      </c>
      <c r="D108" s="245" t="s">
        <v>216</v>
      </c>
      <c r="E108" s="19" t="s">
        <v>1</v>
      </c>
      <c r="F108" s="246">
        <v>1565.4500000000001</v>
      </c>
      <c r="G108" s="38"/>
      <c r="H108" s="39"/>
    </row>
    <row r="109" s="2" customFormat="1" ht="16.8" customHeight="1">
      <c r="A109" s="38"/>
      <c r="B109" s="39"/>
      <c r="C109" s="247" t="s">
        <v>877</v>
      </c>
      <c r="D109" s="38"/>
      <c r="E109" s="38"/>
      <c r="F109" s="38"/>
      <c r="G109" s="38"/>
      <c r="H109" s="39"/>
    </row>
    <row r="110" s="2" customFormat="1">
      <c r="A110" s="38"/>
      <c r="B110" s="39"/>
      <c r="C110" s="245" t="s">
        <v>232</v>
      </c>
      <c r="D110" s="245" t="s">
        <v>233</v>
      </c>
      <c r="E110" s="19" t="s">
        <v>234</v>
      </c>
      <c r="F110" s="246">
        <v>1565.4500000000001</v>
      </c>
      <c r="G110" s="38"/>
      <c r="H110" s="39"/>
    </row>
    <row r="111" s="2" customFormat="1">
      <c r="A111" s="38"/>
      <c r="B111" s="39"/>
      <c r="C111" s="245" t="s">
        <v>249</v>
      </c>
      <c r="D111" s="245" t="s">
        <v>250</v>
      </c>
      <c r="E111" s="19" t="s">
        <v>234</v>
      </c>
      <c r="F111" s="246">
        <v>1733.81</v>
      </c>
      <c r="G111" s="38"/>
      <c r="H111" s="39"/>
    </row>
    <row r="112" s="2" customFormat="1" ht="16.8" customHeight="1">
      <c r="A112" s="38"/>
      <c r="B112" s="39"/>
      <c r="C112" s="241" t="s">
        <v>322</v>
      </c>
      <c r="D112" s="242" t="s">
        <v>1</v>
      </c>
      <c r="E112" s="243" t="s">
        <v>1</v>
      </c>
      <c r="F112" s="244">
        <v>38</v>
      </c>
      <c r="G112" s="38"/>
      <c r="H112" s="39"/>
    </row>
    <row r="113" s="2" customFormat="1" ht="16.8" customHeight="1">
      <c r="A113" s="38"/>
      <c r="B113" s="39"/>
      <c r="C113" s="245" t="s">
        <v>322</v>
      </c>
      <c r="D113" s="245" t="s">
        <v>323</v>
      </c>
      <c r="E113" s="19" t="s">
        <v>1</v>
      </c>
      <c r="F113" s="246">
        <v>38</v>
      </c>
      <c r="G113" s="38"/>
      <c r="H113" s="39"/>
    </row>
    <row r="114" s="2" customFormat="1" ht="16.8" customHeight="1">
      <c r="A114" s="38"/>
      <c r="B114" s="39"/>
      <c r="C114" s="241" t="s">
        <v>154</v>
      </c>
      <c r="D114" s="242" t="s">
        <v>1</v>
      </c>
      <c r="E114" s="243" t="s">
        <v>1</v>
      </c>
      <c r="F114" s="244">
        <v>985</v>
      </c>
      <c r="G114" s="38"/>
      <c r="H114" s="39"/>
    </row>
    <row r="115" s="2" customFormat="1" ht="16.8" customHeight="1">
      <c r="A115" s="38"/>
      <c r="B115" s="39"/>
      <c r="C115" s="245" t="s">
        <v>154</v>
      </c>
      <c r="D115" s="245" t="s">
        <v>319</v>
      </c>
      <c r="E115" s="19" t="s">
        <v>1</v>
      </c>
      <c r="F115" s="246">
        <v>985</v>
      </c>
      <c r="G115" s="38"/>
      <c r="H115" s="39"/>
    </row>
    <row r="116" s="2" customFormat="1" ht="16.8" customHeight="1">
      <c r="A116" s="38"/>
      <c r="B116" s="39"/>
      <c r="C116" s="247" t="s">
        <v>877</v>
      </c>
      <c r="D116" s="38"/>
      <c r="E116" s="38"/>
      <c r="F116" s="38"/>
      <c r="G116" s="38"/>
      <c r="H116" s="39"/>
    </row>
    <row r="117" s="2" customFormat="1" ht="16.8" customHeight="1">
      <c r="A117" s="38"/>
      <c r="B117" s="39"/>
      <c r="C117" s="245" t="s">
        <v>314</v>
      </c>
      <c r="D117" s="245" t="s">
        <v>315</v>
      </c>
      <c r="E117" s="19" t="s">
        <v>195</v>
      </c>
      <c r="F117" s="246">
        <v>5267.5</v>
      </c>
      <c r="G117" s="38"/>
      <c r="H117" s="39"/>
    </row>
    <row r="118" s="2" customFormat="1" ht="16.8" customHeight="1">
      <c r="A118" s="38"/>
      <c r="B118" s="39"/>
      <c r="C118" s="245" t="s">
        <v>416</v>
      </c>
      <c r="D118" s="245" t="s">
        <v>417</v>
      </c>
      <c r="E118" s="19" t="s">
        <v>195</v>
      </c>
      <c r="F118" s="246">
        <v>5125</v>
      </c>
      <c r="G118" s="38"/>
      <c r="H118" s="39"/>
    </row>
    <row r="119" s="2" customFormat="1" ht="16.8" customHeight="1">
      <c r="A119" s="38"/>
      <c r="B119" s="39"/>
      <c r="C119" s="245" t="s">
        <v>427</v>
      </c>
      <c r="D119" s="245" t="s">
        <v>428</v>
      </c>
      <c r="E119" s="19" t="s">
        <v>195</v>
      </c>
      <c r="F119" s="246">
        <v>985</v>
      </c>
      <c r="G119" s="38"/>
      <c r="H119" s="39"/>
    </row>
    <row r="120" s="2" customFormat="1" ht="16.8" customHeight="1">
      <c r="A120" s="38"/>
      <c r="B120" s="39"/>
      <c r="C120" s="245" t="s">
        <v>435</v>
      </c>
      <c r="D120" s="245" t="s">
        <v>436</v>
      </c>
      <c r="E120" s="19" t="s">
        <v>195</v>
      </c>
      <c r="F120" s="246">
        <v>2371</v>
      </c>
      <c r="G120" s="38"/>
      <c r="H120" s="39"/>
    </row>
    <row r="121" s="2" customFormat="1" ht="16.8" customHeight="1">
      <c r="A121" s="38"/>
      <c r="B121" s="39"/>
      <c r="C121" s="245" t="s">
        <v>440</v>
      </c>
      <c r="D121" s="245" t="s">
        <v>441</v>
      </c>
      <c r="E121" s="19" t="s">
        <v>195</v>
      </c>
      <c r="F121" s="246">
        <v>2371</v>
      </c>
      <c r="G121" s="38"/>
      <c r="H121" s="39"/>
    </row>
    <row r="122" s="2" customFormat="1">
      <c r="A122" s="38"/>
      <c r="B122" s="39"/>
      <c r="C122" s="245" t="s">
        <v>444</v>
      </c>
      <c r="D122" s="245" t="s">
        <v>445</v>
      </c>
      <c r="E122" s="19" t="s">
        <v>195</v>
      </c>
      <c r="F122" s="246">
        <v>2371</v>
      </c>
      <c r="G122" s="38"/>
      <c r="H122" s="39"/>
    </row>
    <row r="123" s="2" customFormat="1" ht="16.8" customHeight="1">
      <c r="A123" s="38"/>
      <c r="B123" s="39"/>
      <c r="C123" s="241" t="s">
        <v>172</v>
      </c>
      <c r="D123" s="242" t="s">
        <v>1</v>
      </c>
      <c r="E123" s="243" t="s">
        <v>1</v>
      </c>
      <c r="F123" s="244">
        <v>5.8719999999999999</v>
      </c>
      <c r="G123" s="38"/>
      <c r="H123" s="39"/>
    </row>
    <row r="124" s="2" customFormat="1" ht="16.8" customHeight="1">
      <c r="A124" s="38"/>
      <c r="B124" s="39"/>
      <c r="C124" s="245" t="s">
        <v>172</v>
      </c>
      <c r="D124" s="245" t="s">
        <v>173</v>
      </c>
      <c r="E124" s="19" t="s">
        <v>1</v>
      </c>
      <c r="F124" s="246">
        <v>5.8719999999999999</v>
      </c>
      <c r="G124" s="38"/>
      <c r="H124" s="39"/>
    </row>
    <row r="125" s="2" customFormat="1" ht="16.8" customHeight="1">
      <c r="A125" s="38"/>
      <c r="B125" s="39"/>
      <c r="C125" s="247" t="s">
        <v>877</v>
      </c>
      <c r="D125" s="38"/>
      <c r="E125" s="38"/>
      <c r="F125" s="38"/>
      <c r="G125" s="38"/>
      <c r="H125" s="39"/>
    </row>
    <row r="126" s="2" customFormat="1" ht="16.8" customHeight="1">
      <c r="A126" s="38"/>
      <c r="B126" s="39"/>
      <c r="C126" s="245" t="s">
        <v>715</v>
      </c>
      <c r="D126" s="245" t="s">
        <v>716</v>
      </c>
      <c r="E126" s="19" t="s">
        <v>270</v>
      </c>
      <c r="F126" s="246">
        <v>5.8719999999999999</v>
      </c>
      <c r="G126" s="38"/>
      <c r="H126" s="39"/>
    </row>
    <row r="127" s="2" customFormat="1">
      <c r="A127" s="38"/>
      <c r="B127" s="39"/>
      <c r="C127" s="245" t="s">
        <v>710</v>
      </c>
      <c r="D127" s="245" t="s">
        <v>711</v>
      </c>
      <c r="E127" s="19" t="s">
        <v>270</v>
      </c>
      <c r="F127" s="246">
        <v>1410.338</v>
      </c>
      <c r="G127" s="38"/>
      <c r="H127" s="39"/>
    </row>
    <row r="128" s="2" customFormat="1" ht="16.8" customHeight="1">
      <c r="A128" s="38"/>
      <c r="B128" s="39"/>
      <c r="C128" s="241" t="s">
        <v>656</v>
      </c>
      <c r="D128" s="242" t="s">
        <v>1</v>
      </c>
      <c r="E128" s="243" t="s">
        <v>1</v>
      </c>
      <c r="F128" s="244">
        <v>31.699999999999999</v>
      </c>
      <c r="G128" s="38"/>
      <c r="H128" s="39"/>
    </row>
    <row r="129" s="2" customFormat="1" ht="16.8" customHeight="1">
      <c r="A129" s="38"/>
      <c r="B129" s="39"/>
      <c r="C129" s="245" t="s">
        <v>656</v>
      </c>
      <c r="D129" s="245" t="s">
        <v>657</v>
      </c>
      <c r="E129" s="19" t="s">
        <v>1</v>
      </c>
      <c r="F129" s="246">
        <v>31.699999999999999</v>
      </c>
      <c r="G129" s="38"/>
      <c r="H129" s="39"/>
    </row>
    <row r="130" s="2" customFormat="1" ht="16.8" customHeight="1">
      <c r="A130" s="38"/>
      <c r="B130" s="39"/>
      <c r="C130" s="247" t="s">
        <v>877</v>
      </c>
      <c r="D130" s="38"/>
      <c r="E130" s="38"/>
      <c r="F130" s="38"/>
      <c r="G130" s="38"/>
      <c r="H130" s="39"/>
    </row>
    <row r="131" s="2" customFormat="1" ht="16.8" customHeight="1">
      <c r="A131" s="38"/>
      <c r="B131" s="39"/>
      <c r="C131" s="245" t="s">
        <v>653</v>
      </c>
      <c r="D131" s="245" t="s">
        <v>654</v>
      </c>
      <c r="E131" s="19" t="s">
        <v>226</v>
      </c>
      <c r="F131" s="246">
        <v>31.699999999999999</v>
      </c>
      <c r="G131" s="38"/>
      <c r="H131" s="39"/>
    </row>
    <row r="132" s="2" customFormat="1" ht="16.8" customHeight="1">
      <c r="A132" s="38"/>
      <c r="B132" s="39"/>
      <c r="C132" s="245" t="s">
        <v>472</v>
      </c>
      <c r="D132" s="245" t="s">
        <v>473</v>
      </c>
      <c r="E132" s="19" t="s">
        <v>226</v>
      </c>
      <c r="F132" s="246">
        <v>31.699999999999999</v>
      </c>
      <c r="G132" s="38"/>
      <c r="H132" s="39"/>
    </row>
    <row r="133" s="2" customFormat="1" ht="16.8" customHeight="1">
      <c r="A133" s="38"/>
      <c r="B133" s="39"/>
      <c r="C133" s="241" t="s">
        <v>149</v>
      </c>
      <c r="D133" s="242" t="s">
        <v>149</v>
      </c>
      <c r="E133" s="243" t="s">
        <v>1</v>
      </c>
      <c r="F133" s="244">
        <v>1549.31</v>
      </c>
      <c r="G133" s="38"/>
      <c r="H133" s="39"/>
    </row>
    <row r="134" s="2" customFormat="1" ht="16.8" customHeight="1">
      <c r="A134" s="38"/>
      <c r="B134" s="39"/>
      <c r="C134" s="245" t="s">
        <v>149</v>
      </c>
      <c r="D134" s="245" t="s">
        <v>252</v>
      </c>
      <c r="E134" s="19" t="s">
        <v>1</v>
      </c>
      <c r="F134" s="246">
        <v>1549.31</v>
      </c>
      <c r="G134" s="38"/>
      <c r="H134" s="39"/>
    </row>
    <row r="135" s="2" customFormat="1" ht="16.8" customHeight="1">
      <c r="A135" s="38"/>
      <c r="B135" s="39"/>
      <c r="C135" s="247" t="s">
        <v>877</v>
      </c>
      <c r="D135" s="38"/>
      <c r="E135" s="38"/>
      <c r="F135" s="38"/>
      <c r="G135" s="38"/>
      <c r="H135" s="39"/>
    </row>
    <row r="136" s="2" customFormat="1">
      <c r="A136" s="38"/>
      <c r="B136" s="39"/>
      <c r="C136" s="245" t="s">
        <v>249</v>
      </c>
      <c r="D136" s="245" t="s">
        <v>250</v>
      </c>
      <c r="E136" s="19" t="s">
        <v>234</v>
      </c>
      <c r="F136" s="246">
        <v>1733.81</v>
      </c>
      <c r="G136" s="38"/>
      <c r="H136" s="39"/>
    </row>
    <row r="137" s="2" customFormat="1" ht="16.8" customHeight="1">
      <c r="A137" s="38"/>
      <c r="B137" s="39"/>
      <c r="C137" s="245" t="s">
        <v>255</v>
      </c>
      <c r="D137" s="245" t="s">
        <v>256</v>
      </c>
      <c r="E137" s="19" t="s">
        <v>234</v>
      </c>
      <c r="F137" s="246">
        <v>1733.81</v>
      </c>
      <c r="G137" s="38"/>
      <c r="H137" s="39"/>
    </row>
    <row r="138" s="2" customFormat="1" ht="16.8" customHeight="1">
      <c r="A138" s="38"/>
      <c r="B138" s="39"/>
      <c r="C138" s="245" t="s">
        <v>265</v>
      </c>
      <c r="D138" s="245" t="s">
        <v>266</v>
      </c>
      <c r="E138" s="19" t="s">
        <v>234</v>
      </c>
      <c r="F138" s="246">
        <v>1549.31</v>
      </c>
      <c r="G138" s="38"/>
      <c r="H138" s="39"/>
    </row>
    <row r="139" s="2" customFormat="1">
      <c r="A139" s="38"/>
      <c r="B139" s="39"/>
      <c r="C139" s="245" t="s">
        <v>268</v>
      </c>
      <c r="D139" s="245" t="s">
        <v>269</v>
      </c>
      <c r="E139" s="19" t="s">
        <v>270</v>
      </c>
      <c r="F139" s="246">
        <v>2788.7579999999998</v>
      </c>
      <c r="G139" s="38"/>
      <c r="H139" s="39"/>
    </row>
    <row r="140" s="2" customFormat="1" ht="16.8" customHeight="1">
      <c r="A140" s="38"/>
      <c r="B140" s="39"/>
      <c r="C140" s="241" t="s">
        <v>176</v>
      </c>
      <c r="D140" s="242" t="s">
        <v>1</v>
      </c>
      <c r="E140" s="243" t="s">
        <v>1</v>
      </c>
      <c r="F140" s="244">
        <v>114.58199999999999</v>
      </c>
      <c r="G140" s="38"/>
      <c r="H140" s="39"/>
    </row>
    <row r="141" s="2" customFormat="1" ht="16.8" customHeight="1">
      <c r="A141" s="38"/>
      <c r="B141" s="39"/>
      <c r="C141" s="245" t="s">
        <v>176</v>
      </c>
      <c r="D141" s="245" t="s">
        <v>728</v>
      </c>
      <c r="E141" s="19" t="s">
        <v>1</v>
      </c>
      <c r="F141" s="246">
        <v>114.58199999999999</v>
      </c>
      <c r="G141" s="38"/>
      <c r="H141" s="39"/>
    </row>
    <row r="142" s="2" customFormat="1" ht="16.8" customHeight="1">
      <c r="A142" s="38"/>
      <c r="B142" s="39"/>
      <c r="C142" s="247" t="s">
        <v>877</v>
      </c>
      <c r="D142" s="38"/>
      <c r="E142" s="38"/>
      <c r="F142" s="38"/>
      <c r="G142" s="38"/>
      <c r="H142" s="39"/>
    </row>
    <row r="143" s="2" customFormat="1" ht="16.8" customHeight="1">
      <c r="A143" s="38"/>
      <c r="B143" s="39"/>
      <c r="C143" s="245" t="s">
        <v>723</v>
      </c>
      <c r="D143" s="245" t="s">
        <v>724</v>
      </c>
      <c r="E143" s="19" t="s">
        <v>305</v>
      </c>
      <c r="F143" s="246">
        <v>458.02199999999999</v>
      </c>
      <c r="G143" s="38"/>
      <c r="H143" s="39"/>
    </row>
    <row r="144" s="2" customFormat="1" ht="16.8" customHeight="1">
      <c r="A144" s="38"/>
      <c r="B144" s="39"/>
      <c r="C144" s="245" t="s">
        <v>735</v>
      </c>
      <c r="D144" s="245" t="s">
        <v>736</v>
      </c>
      <c r="E144" s="19" t="s">
        <v>270</v>
      </c>
      <c r="F144" s="246">
        <v>0.11500000000000001</v>
      </c>
      <c r="G144" s="38"/>
      <c r="H144" s="39"/>
    </row>
    <row r="145" s="2" customFormat="1" ht="16.8" customHeight="1">
      <c r="A145" s="38"/>
      <c r="B145" s="39"/>
      <c r="C145" s="241" t="s">
        <v>162</v>
      </c>
      <c r="D145" s="242" t="s">
        <v>1</v>
      </c>
      <c r="E145" s="243" t="s">
        <v>1</v>
      </c>
      <c r="F145" s="244">
        <v>45.200000000000003</v>
      </c>
      <c r="G145" s="38"/>
      <c r="H145" s="39"/>
    </row>
    <row r="146" s="2" customFormat="1" ht="16.8" customHeight="1">
      <c r="A146" s="38"/>
      <c r="B146" s="39"/>
      <c r="C146" s="245" t="s">
        <v>162</v>
      </c>
      <c r="D146" s="245" t="s">
        <v>397</v>
      </c>
      <c r="E146" s="19" t="s">
        <v>1</v>
      </c>
      <c r="F146" s="246">
        <v>45.200000000000003</v>
      </c>
      <c r="G146" s="38"/>
      <c r="H146" s="39"/>
    </row>
    <row r="147" s="2" customFormat="1" ht="16.8" customHeight="1">
      <c r="A147" s="38"/>
      <c r="B147" s="39"/>
      <c r="C147" s="247" t="s">
        <v>877</v>
      </c>
      <c r="D147" s="38"/>
      <c r="E147" s="38"/>
      <c r="F147" s="38"/>
      <c r="G147" s="38"/>
      <c r="H147" s="39"/>
    </row>
    <row r="148" s="2" customFormat="1">
      <c r="A148" s="38"/>
      <c r="B148" s="39"/>
      <c r="C148" s="245" t="s">
        <v>394</v>
      </c>
      <c r="D148" s="245" t="s">
        <v>395</v>
      </c>
      <c r="E148" s="19" t="s">
        <v>195</v>
      </c>
      <c r="F148" s="246">
        <v>45.200000000000003</v>
      </c>
      <c r="G148" s="38"/>
      <c r="H148" s="39"/>
    </row>
    <row r="149" s="2" customFormat="1" ht="16.8" customHeight="1">
      <c r="A149" s="38"/>
      <c r="B149" s="39"/>
      <c r="C149" s="245" t="s">
        <v>399</v>
      </c>
      <c r="D149" s="245" t="s">
        <v>400</v>
      </c>
      <c r="E149" s="19" t="s">
        <v>270</v>
      </c>
      <c r="F149" s="246">
        <v>1.085</v>
      </c>
      <c r="G149" s="38"/>
      <c r="H149" s="39"/>
    </row>
    <row r="150" s="2" customFormat="1" ht="16.8" customHeight="1">
      <c r="A150" s="38"/>
      <c r="B150" s="39"/>
      <c r="C150" s="241" t="s">
        <v>143</v>
      </c>
      <c r="D150" s="242" t="s">
        <v>1</v>
      </c>
      <c r="E150" s="243" t="s">
        <v>1</v>
      </c>
      <c r="F150" s="244">
        <v>1230</v>
      </c>
      <c r="G150" s="38"/>
      <c r="H150" s="39"/>
    </row>
    <row r="151" s="2" customFormat="1" ht="16.8" customHeight="1">
      <c r="A151" s="38"/>
      <c r="B151" s="39"/>
      <c r="C151" s="245" t="s">
        <v>143</v>
      </c>
      <c r="D151" s="245" t="s">
        <v>312</v>
      </c>
      <c r="E151" s="19" t="s">
        <v>1</v>
      </c>
      <c r="F151" s="246">
        <v>1230</v>
      </c>
      <c r="G151" s="38"/>
      <c r="H151" s="39"/>
    </row>
    <row r="152" s="2" customFormat="1" ht="16.8" customHeight="1">
      <c r="A152" s="38"/>
      <c r="B152" s="39"/>
      <c r="C152" s="247" t="s">
        <v>877</v>
      </c>
      <c r="D152" s="38"/>
      <c r="E152" s="38"/>
      <c r="F152" s="38"/>
      <c r="G152" s="38"/>
      <c r="H152" s="39"/>
    </row>
    <row r="153" s="2" customFormat="1" ht="16.8" customHeight="1">
      <c r="A153" s="38"/>
      <c r="B153" s="39"/>
      <c r="C153" s="245" t="s">
        <v>309</v>
      </c>
      <c r="D153" s="245" t="s">
        <v>310</v>
      </c>
      <c r="E153" s="19" t="s">
        <v>195</v>
      </c>
      <c r="F153" s="246">
        <v>1230</v>
      </c>
      <c r="G153" s="38"/>
      <c r="H153" s="39"/>
    </row>
    <row r="154" s="2" customFormat="1">
      <c r="A154" s="38"/>
      <c r="B154" s="39"/>
      <c r="C154" s="245" t="s">
        <v>249</v>
      </c>
      <c r="D154" s="245" t="s">
        <v>250</v>
      </c>
      <c r="E154" s="19" t="s">
        <v>234</v>
      </c>
      <c r="F154" s="246">
        <v>1733.81</v>
      </c>
      <c r="G154" s="38"/>
      <c r="H154" s="39"/>
    </row>
    <row r="155" s="2" customFormat="1" ht="16.8" customHeight="1">
      <c r="A155" s="38"/>
      <c r="B155" s="39"/>
      <c r="C155" s="245" t="s">
        <v>255</v>
      </c>
      <c r="D155" s="245" t="s">
        <v>256</v>
      </c>
      <c r="E155" s="19" t="s">
        <v>234</v>
      </c>
      <c r="F155" s="246">
        <v>1733.81</v>
      </c>
      <c r="G155" s="38"/>
      <c r="H155" s="39"/>
    </row>
    <row r="156" s="2" customFormat="1">
      <c r="A156" s="38"/>
      <c r="B156" s="39"/>
      <c r="C156" s="245" t="s">
        <v>290</v>
      </c>
      <c r="D156" s="245" t="s">
        <v>291</v>
      </c>
      <c r="E156" s="19" t="s">
        <v>195</v>
      </c>
      <c r="F156" s="246">
        <v>1230</v>
      </c>
      <c r="G156" s="38"/>
      <c r="H156" s="39"/>
    </row>
    <row r="157" s="2" customFormat="1" ht="16.8" customHeight="1">
      <c r="A157" s="38"/>
      <c r="B157" s="39"/>
      <c r="C157" s="245" t="s">
        <v>299</v>
      </c>
      <c r="D157" s="245" t="s">
        <v>300</v>
      </c>
      <c r="E157" s="19" t="s">
        <v>195</v>
      </c>
      <c r="F157" s="246">
        <v>1230</v>
      </c>
      <c r="G157" s="38"/>
      <c r="H157" s="39"/>
    </row>
    <row r="158" s="2" customFormat="1" ht="16.8" customHeight="1">
      <c r="A158" s="38"/>
      <c r="B158" s="39"/>
      <c r="C158" s="245" t="s">
        <v>328</v>
      </c>
      <c r="D158" s="245" t="s">
        <v>329</v>
      </c>
      <c r="E158" s="19" t="s">
        <v>195</v>
      </c>
      <c r="F158" s="246">
        <v>1230</v>
      </c>
      <c r="G158" s="38"/>
      <c r="H158" s="39"/>
    </row>
    <row r="159" s="2" customFormat="1">
      <c r="A159" s="38"/>
      <c r="B159" s="39"/>
      <c r="C159" s="245" t="s">
        <v>332</v>
      </c>
      <c r="D159" s="245" t="s">
        <v>333</v>
      </c>
      <c r="E159" s="19" t="s">
        <v>195</v>
      </c>
      <c r="F159" s="246">
        <v>1230</v>
      </c>
      <c r="G159" s="38"/>
      <c r="H159" s="39"/>
    </row>
    <row r="160" s="2" customFormat="1" ht="16.8" customHeight="1">
      <c r="A160" s="38"/>
      <c r="B160" s="39"/>
      <c r="C160" s="245" t="s">
        <v>336</v>
      </c>
      <c r="D160" s="245" t="s">
        <v>337</v>
      </c>
      <c r="E160" s="19" t="s">
        <v>195</v>
      </c>
      <c r="F160" s="246">
        <v>1230</v>
      </c>
      <c r="G160" s="38"/>
      <c r="H160" s="39"/>
    </row>
    <row r="161" s="2" customFormat="1" ht="16.8" customHeight="1">
      <c r="A161" s="38"/>
      <c r="B161" s="39"/>
      <c r="C161" s="245" t="s">
        <v>340</v>
      </c>
      <c r="D161" s="245" t="s">
        <v>341</v>
      </c>
      <c r="E161" s="19" t="s">
        <v>270</v>
      </c>
      <c r="F161" s="246">
        <v>0.021999999999999999</v>
      </c>
      <c r="G161" s="38"/>
      <c r="H161" s="39"/>
    </row>
    <row r="162" s="2" customFormat="1" ht="16.8" customHeight="1">
      <c r="A162" s="38"/>
      <c r="B162" s="39"/>
      <c r="C162" s="245" t="s">
        <v>350</v>
      </c>
      <c r="D162" s="245" t="s">
        <v>351</v>
      </c>
      <c r="E162" s="19" t="s">
        <v>195</v>
      </c>
      <c r="F162" s="246">
        <v>1230</v>
      </c>
      <c r="G162" s="38"/>
      <c r="H162" s="39"/>
    </row>
    <row r="163" s="2" customFormat="1" ht="16.8" customHeight="1">
      <c r="A163" s="38"/>
      <c r="B163" s="39"/>
      <c r="C163" s="245" t="s">
        <v>354</v>
      </c>
      <c r="D163" s="245" t="s">
        <v>355</v>
      </c>
      <c r="E163" s="19" t="s">
        <v>195</v>
      </c>
      <c r="F163" s="246">
        <v>1230</v>
      </c>
      <c r="G163" s="38"/>
      <c r="H163" s="39"/>
    </row>
    <row r="164" s="2" customFormat="1" ht="16.8" customHeight="1">
      <c r="A164" s="38"/>
      <c r="B164" s="39"/>
      <c r="C164" s="245" t="s">
        <v>295</v>
      </c>
      <c r="D164" s="245" t="s">
        <v>296</v>
      </c>
      <c r="E164" s="19" t="s">
        <v>270</v>
      </c>
      <c r="F164" s="246">
        <v>332.10000000000002</v>
      </c>
      <c r="G164" s="38"/>
      <c r="H164" s="39"/>
    </row>
    <row r="165" s="2" customFormat="1" ht="16.8" customHeight="1">
      <c r="A165" s="38"/>
      <c r="B165" s="39"/>
      <c r="C165" s="241" t="s">
        <v>228</v>
      </c>
      <c r="D165" s="242" t="s">
        <v>1</v>
      </c>
      <c r="E165" s="243" t="s">
        <v>1</v>
      </c>
      <c r="F165" s="244">
        <v>55.600000000000001</v>
      </c>
      <c r="G165" s="38"/>
      <c r="H165" s="39"/>
    </row>
    <row r="166" s="2" customFormat="1" ht="16.8" customHeight="1">
      <c r="A166" s="38"/>
      <c r="B166" s="39"/>
      <c r="C166" s="245" t="s">
        <v>228</v>
      </c>
      <c r="D166" s="245" t="s">
        <v>229</v>
      </c>
      <c r="E166" s="19" t="s">
        <v>1</v>
      </c>
      <c r="F166" s="246">
        <v>55.600000000000001</v>
      </c>
      <c r="G166" s="38"/>
      <c r="H166" s="39"/>
    </row>
    <row r="167" s="2" customFormat="1" ht="16.8" customHeight="1">
      <c r="A167" s="38"/>
      <c r="B167" s="39"/>
      <c r="C167" s="241" t="s">
        <v>147</v>
      </c>
      <c r="D167" s="242" t="s">
        <v>1</v>
      </c>
      <c r="E167" s="243" t="s">
        <v>1</v>
      </c>
      <c r="F167" s="244">
        <v>37.740000000000002</v>
      </c>
      <c r="G167" s="38"/>
      <c r="H167" s="39"/>
    </row>
    <row r="168" s="2" customFormat="1" ht="16.8" customHeight="1">
      <c r="A168" s="38"/>
      <c r="B168" s="39"/>
      <c r="C168" s="245" t="s">
        <v>147</v>
      </c>
      <c r="D168" s="245" t="s">
        <v>277</v>
      </c>
      <c r="E168" s="19" t="s">
        <v>1</v>
      </c>
      <c r="F168" s="246">
        <v>37.740000000000002</v>
      </c>
      <c r="G168" s="38"/>
      <c r="H168" s="39"/>
    </row>
    <row r="169" s="2" customFormat="1" ht="16.8" customHeight="1">
      <c r="A169" s="38"/>
      <c r="B169" s="39"/>
      <c r="C169" s="247" t="s">
        <v>877</v>
      </c>
      <c r="D169" s="38"/>
      <c r="E169" s="38"/>
      <c r="F169" s="38"/>
      <c r="G169" s="38"/>
      <c r="H169" s="39"/>
    </row>
    <row r="170" s="2" customFormat="1" ht="16.8" customHeight="1">
      <c r="A170" s="38"/>
      <c r="B170" s="39"/>
      <c r="C170" s="245" t="s">
        <v>274</v>
      </c>
      <c r="D170" s="245" t="s">
        <v>275</v>
      </c>
      <c r="E170" s="19" t="s">
        <v>234</v>
      </c>
      <c r="F170" s="246">
        <v>37.740000000000002</v>
      </c>
      <c r="G170" s="38"/>
      <c r="H170" s="39"/>
    </row>
    <row r="171" s="2" customFormat="1">
      <c r="A171" s="38"/>
      <c r="B171" s="39"/>
      <c r="C171" s="245" t="s">
        <v>244</v>
      </c>
      <c r="D171" s="245" t="s">
        <v>245</v>
      </c>
      <c r="E171" s="19" t="s">
        <v>234</v>
      </c>
      <c r="F171" s="246">
        <v>82.739999999999995</v>
      </c>
      <c r="G171" s="38"/>
      <c r="H171" s="39"/>
    </row>
    <row r="172" s="2" customFormat="1">
      <c r="A172" s="38"/>
      <c r="B172" s="39"/>
      <c r="C172" s="245" t="s">
        <v>249</v>
      </c>
      <c r="D172" s="245" t="s">
        <v>250</v>
      </c>
      <c r="E172" s="19" t="s">
        <v>234</v>
      </c>
      <c r="F172" s="246">
        <v>1733.81</v>
      </c>
      <c r="G172" s="38"/>
      <c r="H172" s="39"/>
    </row>
    <row r="173" s="2" customFormat="1" ht="26.4" customHeight="1">
      <c r="A173" s="38"/>
      <c r="B173" s="39"/>
      <c r="C173" s="240" t="s">
        <v>878</v>
      </c>
      <c r="D173" s="240" t="s">
        <v>90</v>
      </c>
      <c r="E173" s="38"/>
      <c r="F173" s="38"/>
      <c r="G173" s="38"/>
      <c r="H173" s="39"/>
    </row>
    <row r="174" s="2" customFormat="1" ht="16.8" customHeight="1">
      <c r="A174" s="38"/>
      <c r="B174" s="39"/>
      <c r="C174" s="241" t="s">
        <v>743</v>
      </c>
      <c r="D174" s="242" t="s">
        <v>1</v>
      </c>
      <c r="E174" s="243" t="s">
        <v>1</v>
      </c>
      <c r="F174" s="244">
        <v>6.7320000000000002</v>
      </c>
      <c r="G174" s="38"/>
      <c r="H174" s="39"/>
    </row>
    <row r="175" s="2" customFormat="1" ht="16.8" customHeight="1">
      <c r="A175" s="38"/>
      <c r="B175" s="39"/>
      <c r="C175" s="245" t="s">
        <v>743</v>
      </c>
      <c r="D175" s="245" t="s">
        <v>756</v>
      </c>
      <c r="E175" s="19" t="s">
        <v>1</v>
      </c>
      <c r="F175" s="246">
        <v>6.7320000000000002</v>
      </c>
      <c r="G175" s="38"/>
      <c r="H175" s="39"/>
    </row>
    <row r="176" s="2" customFormat="1" ht="16.8" customHeight="1">
      <c r="A176" s="38"/>
      <c r="B176" s="39"/>
      <c r="C176" s="247" t="s">
        <v>877</v>
      </c>
      <c r="D176" s="38"/>
      <c r="E176" s="38"/>
      <c r="F176" s="38"/>
      <c r="G176" s="38"/>
      <c r="H176" s="39"/>
    </row>
    <row r="177" s="2" customFormat="1" ht="16.8" customHeight="1">
      <c r="A177" s="38"/>
      <c r="B177" s="39"/>
      <c r="C177" s="245" t="s">
        <v>753</v>
      </c>
      <c r="D177" s="245" t="s">
        <v>754</v>
      </c>
      <c r="E177" s="19" t="s">
        <v>234</v>
      </c>
      <c r="F177" s="246">
        <v>6.7320000000000002</v>
      </c>
      <c r="G177" s="38"/>
      <c r="H177" s="39"/>
    </row>
    <row r="178" s="2" customFormat="1">
      <c r="A178" s="38"/>
      <c r="B178" s="39"/>
      <c r="C178" s="245" t="s">
        <v>249</v>
      </c>
      <c r="D178" s="245" t="s">
        <v>250</v>
      </c>
      <c r="E178" s="19" t="s">
        <v>234</v>
      </c>
      <c r="F178" s="246">
        <v>26.667000000000002</v>
      </c>
      <c r="G178" s="38"/>
      <c r="H178" s="39"/>
    </row>
    <row r="179" s="2" customFormat="1" ht="16.8" customHeight="1">
      <c r="A179" s="38"/>
      <c r="B179" s="39"/>
      <c r="C179" s="241" t="s">
        <v>139</v>
      </c>
      <c r="D179" s="242" t="s">
        <v>1</v>
      </c>
      <c r="E179" s="243" t="s">
        <v>1</v>
      </c>
      <c r="F179" s="244">
        <v>79.739999999999995</v>
      </c>
      <c r="G179" s="38"/>
      <c r="H179" s="39"/>
    </row>
    <row r="180" s="2" customFormat="1" ht="16.8" customHeight="1">
      <c r="A180" s="38"/>
      <c r="B180" s="39"/>
      <c r="C180" s="245" t="s">
        <v>139</v>
      </c>
      <c r="D180" s="245" t="s">
        <v>760</v>
      </c>
      <c r="E180" s="19" t="s">
        <v>1</v>
      </c>
      <c r="F180" s="246">
        <v>79.739999999999995</v>
      </c>
      <c r="G180" s="38"/>
      <c r="H180" s="39"/>
    </row>
    <row r="181" s="2" customFormat="1" ht="16.8" customHeight="1">
      <c r="A181" s="38"/>
      <c r="B181" s="39"/>
      <c r="C181" s="247" t="s">
        <v>877</v>
      </c>
      <c r="D181" s="38"/>
      <c r="E181" s="38"/>
      <c r="F181" s="38"/>
      <c r="G181" s="38"/>
      <c r="H181" s="39"/>
    </row>
    <row r="182" s="2" customFormat="1">
      <c r="A182" s="38"/>
      <c r="B182" s="39"/>
      <c r="C182" s="245" t="s">
        <v>757</v>
      </c>
      <c r="D182" s="245" t="s">
        <v>758</v>
      </c>
      <c r="E182" s="19" t="s">
        <v>234</v>
      </c>
      <c r="F182" s="246">
        <v>79.739999999999995</v>
      </c>
      <c r="G182" s="38"/>
      <c r="H182" s="39"/>
    </row>
    <row r="183" s="2" customFormat="1">
      <c r="A183" s="38"/>
      <c r="B183" s="39"/>
      <c r="C183" s="245" t="s">
        <v>249</v>
      </c>
      <c r="D183" s="245" t="s">
        <v>250</v>
      </c>
      <c r="E183" s="19" t="s">
        <v>234</v>
      </c>
      <c r="F183" s="246">
        <v>26.667000000000002</v>
      </c>
      <c r="G183" s="38"/>
      <c r="H183" s="39"/>
    </row>
    <row r="184" s="2" customFormat="1" ht="16.8" customHeight="1">
      <c r="A184" s="38"/>
      <c r="B184" s="39"/>
      <c r="C184" s="241" t="s">
        <v>149</v>
      </c>
      <c r="D184" s="242" t="s">
        <v>149</v>
      </c>
      <c r="E184" s="243" t="s">
        <v>1</v>
      </c>
      <c r="F184" s="244">
        <v>26.667000000000002</v>
      </c>
      <c r="G184" s="38"/>
      <c r="H184" s="39"/>
    </row>
    <row r="185" s="2" customFormat="1" ht="16.8" customHeight="1">
      <c r="A185" s="38"/>
      <c r="B185" s="39"/>
      <c r="C185" s="245" t="s">
        <v>149</v>
      </c>
      <c r="D185" s="245" t="s">
        <v>763</v>
      </c>
      <c r="E185" s="19" t="s">
        <v>1</v>
      </c>
      <c r="F185" s="246">
        <v>26.667000000000002</v>
      </c>
      <c r="G185" s="38"/>
      <c r="H185" s="39"/>
    </row>
    <row r="186" s="2" customFormat="1" ht="16.8" customHeight="1">
      <c r="A186" s="38"/>
      <c r="B186" s="39"/>
      <c r="C186" s="247" t="s">
        <v>877</v>
      </c>
      <c r="D186" s="38"/>
      <c r="E186" s="38"/>
      <c r="F186" s="38"/>
      <c r="G186" s="38"/>
      <c r="H186" s="39"/>
    </row>
    <row r="187" s="2" customFormat="1">
      <c r="A187" s="38"/>
      <c r="B187" s="39"/>
      <c r="C187" s="245" t="s">
        <v>249</v>
      </c>
      <c r="D187" s="245" t="s">
        <v>250</v>
      </c>
      <c r="E187" s="19" t="s">
        <v>234</v>
      </c>
      <c r="F187" s="246">
        <v>26.667000000000002</v>
      </c>
      <c r="G187" s="38"/>
      <c r="H187" s="39"/>
    </row>
    <row r="188" s="2" customFormat="1" ht="16.8" customHeight="1">
      <c r="A188" s="38"/>
      <c r="B188" s="39"/>
      <c r="C188" s="245" t="s">
        <v>255</v>
      </c>
      <c r="D188" s="245" t="s">
        <v>256</v>
      </c>
      <c r="E188" s="19" t="s">
        <v>234</v>
      </c>
      <c r="F188" s="246">
        <v>26.667000000000002</v>
      </c>
      <c r="G188" s="38"/>
      <c r="H188" s="39"/>
    </row>
    <row r="189" s="2" customFormat="1" ht="16.8" customHeight="1">
      <c r="A189" s="38"/>
      <c r="B189" s="39"/>
      <c r="C189" s="245" t="s">
        <v>265</v>
      </c>
      <c r="D189" s="245" t="s">
        <v>266</v>
      </c>
      <c r="E189" s="19" t="s">
        <v>234</v>
      </c>
      <c r="F189" s="246">
        <v>26.667000000000002</v>
      </c>
      <c r="G189" s="38"/>
      <c r="H189" s="39"/>
    </row>
    <row r="190" s="2" customFormat="1">
      <c r="A190" s="38"/>
      <c r="B190" s="39"/>
      <c r="C190" s="245" t="s">
        <v>268</v>
      </c>
      <c r="D190" s="245" t="s">
        <v>269</v>
      </c>
      <c r="E190" s="19" t="s">
        <v>270</v>
      </c>
      <c r="F190" s="246">
        <v>48.000999999999998</v>
      </c>
      <c r="G190" s="38"/>
      <c r="H190" s="39"/>
    </row>
    <row r="191" s="2" customFormat="1" ht="16.8" customHeight="1">
      <c r="A191" s="38"/>
      <c r="B191" s="39"/>
      <c r="C191" s="241" t="s">
        <v>147</v>
      </c>
      <c r="D191" s="242" t="s">
        <v>1</v>
      </c>
      <c r="E191" s="243" t="s">
        <v>1</v>
      </c>
      <c r="F191" s="244">
        <v>59.805</v>
      </c>
      <c r="G191" s="38"/>
      <c r="H191" s="39"/>
    </row>
    <row r="192" s="2" customFormat="1" ht="16.8" customHeight="1">
      <c r="A192" s="38"/>
      <c r="B192" s="39"/>
      <c r="C192" s="245" t="s">
        <v>147</v>
      </c>
      <c r="D192" s="245" t="s">
        <v>770</v>
      </c>
      <c r="E192" s="19" t="s">
        <v>1</v>
      </c>
      <c r="F192" s="246">
        <v>59.805</v>
      </c>
      <c r="G192" s="38"/>
      <c r="H192" s="39"/>
    </row>
    <row r="193" s="2" customFormat="1" ht="16.8" customHeight="1">
      <c r="A193" s="38"/>
      <c r="B193" s="39"/>
      <c r="C193" s="247" t="s">
        <v>877</v>
      </c>
      <c r="D193" s="38"/>
      <c r="E193" s="38"/>
      <c r="F193" s="38"/>
      <c r="G193" s="38"/>
      <c r="H193" s="39"/>
    </row>
    <row r="194" s="2" customFormat="1" ht="16.8" customHeight="1">
      <c r="A194" s="38"/>
      <c r="B194" s="39"/>
      <c r="C194" s="245" t="s">
        <v>767</v>
      </c>
      <c r="D194" s="245" t="s">
        <v>768</v>
      </c>
      <c r="E194" s="19" t="s">
        <v>234</v>
      </c>
      <c r="F194" s="246">
        <v>59.805</v>
      </c>
      <c r="G194" s="38"/>
      <c r="H194" s="39"/>
    </row>
    <row r="195" s="2" customFormat="1">
      <c r="A195" s="38"/>
      <c r="B195" s="39"/>
      <c r="C195" s="245" t="s">
        <v>244</v>
      </c>
      <c r="D195" s="245" t="s">
        <v>245</v>
      </c>
      <c r="E195" s="19" t="s">
        <v>234</v>
      </c>
      <c r="F195" s="246">
        <v>59.805</v>
      </c>
      <c r="G195" s="38"/>
      <c r="H195" s="39"/>
    </row>
    <row r="196" s="2" customFormat="1">
      <c r="A196" s="38"/>
      <c r="B196" s="39"/>
      <c r="C196" s="245" t="s">
        <v>249</v>
      </c>
      <c r="D196" s="245" t="s">
        <v>250</v>
      </c>
      <c r="E196" s="19" t="s">
        <v>234</v>
      </c>
      <c r="F196" s="246">
        <v>26.667000000000002</v>
      </c>
      <c r="G196" s="38"/>
      <c r="H196" s="39"/>
    </row>
    <row r="197" s="2" customFormat="1" ht="7.44" customHeight="1">
      <c r="A197" s="38"/>
      <c r="B197" s="60"/>
      <c r="C197" s="61"/>
      <c r="D197" s="61"/>
      <c r="E197" s="61"/>
      <c r="F197" s="61"/>
      <c r="G197" s="61"/>
      <c r="H197" s="39"/>
    </row>
    <row r="198" s="2" customFormat="1">
      <c r="A198" s="38"/>
      <c r="B198" s="38"/>
      <c r="C198" s="38"/>
      <c r="D198" s="38"/>
      <c r="E198" s="38"/>
      <c r="F198" s="38"/>
      <c r="G198" s="38"/>
      <c r="H198" s="38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Natalie Vesela</dc:creator>
  <cp:lastModifiedBy>Natalie Vesela</cp:lastModifiedBy>
  <dcterms:created xsi:type="dcterms:W3CDTF">2023-08-23T22:24:51Z</dcterms:created>
  <dcterms:modified xsi:type="dcterms:W3CDTF">2023-08-23T22:24:59Z</dcterms:modified>
</cp:coreProperties>
</file>